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18 ZUID AMERIKA\"/>
    </mc:Choice>
  </mc:AlternateContent>
  <xr:revisionPtr revIDLastSave="0" documentId="13_ncr:1_{2F23FA9C-2C12-4C6C-B6D9-6F250BE2E92F}" xr6:coauthVersionLast="41" xr6:coauthVersionMax="41" xr10:uidLastSave="{00000000-0000-0000-0000-000000000000}"/>
  <bookViews>
    <workbookView xWindow="-120" yWindow="-120" windowWidth="29040" windowHeight="17640" xr2:uid="{BA9781D9-AB05-4D78-8DA8-0C61E15BF0D5}"/>
  </bookViews>
  <sheets>
    <sheet name="reis schema" sheetId="1" r:id="rId1"/>
    <sheet name="geld koersen" sheetId="2" r:id="rId2"/>
  </sheets>
  <definedNames>
    <definedName name="_xlnm.Print_Area" localSheetId="0">'reis schema'!$A$1:$P$118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3" i="1" l="1"/>
  <c r="P57" i="1"/>
  <c r="P117" i="1"/>
  <c r="I108" i="1" l="1"/>
  <c r="I109" i="1"/>
  <c r="I110" i="1"/>
  <c r="I107" i="1"/>
  <c r="P116" i="1" l="1"/>
  <c r="P118" i="1" s="1"/>
  <c r="H111" i="1"/>
  <c r="I106" i="1"/>
  <c r="I104" i="1"/>
  <c r="L105" i="1"/>
  <c r="B104" i="1"/>
  <c r="I102" i="1"/>
  <c r="K114" i="1" l="1"/>
  <c r="P113" i="1"/>
  <c r="I111" i="1"/>
  <c r="O100" i="1"/>
  <c r="I101" i="1"/>
  <c r="B101" i="1"/>
  <c r="I96" i="1"/>
  <c r="I97" i="1"/>
  <c r="I98" i="1"/>
  <c r="I99" i="1"/>
  <c r="I103" i="1"/>
  <c r="I95" i="1"/>
  <c r="I94" i="1"/>
  <c r="L93" i="1"/>
  <c r="B94" i="1"/>
  <c r="I90" i="1"/>
  <c r="I91" i="1"/>
  <c r="I92" i="1"/>
  <c r="P89" i="1" l="1"/>
  <c r="I86" i="1"/>
  <c r="I87" i="1"/>
  <c r="I88" i="1"/>
  <c r="I89" i="1"/>
  <c r="I81" i="1"/>
  <c r="O80" i="1"/>
  <c r="B81" i="1"/>
  <c r="I79" i="1"/>
  <c r="I82" i="1"/>
  <c r="I83" i="1"/>
  <c r="I84" i="1"/>
  <c r="I85" i="1"/>
  <c r="I2" i="2" l="1"/>
  <c r="E2" i="2"/>
  <c r="F2" i="2" s="1"/>
  <c r="I3" i="2"/>
  <c r="E3" i="2"/>
  <c r="F3" i="2" s="1"/>
  <c r="I9" i="2"/>
  <c r="I8" i="2"/>
  <c r="I7" i="2"/>
  <c r="F7" i="2"/>
  <c r="E7" i="2"/>
  <c r="N71" i="1" l="1"/>
  <c r="P78" i="1"/>
  <c r="O115" i="1"/>
  <c r="I75" i="1"/>
  <c r="I76" i="1"/>
  <c r="I77" i="1"/>
  <c r="I78" i="1"/>
  <c r="I74" i="1"/>
  <c r="I73" i="1"/>
  <c r="B73" i="1"/>
  <c r="B74" i="1"/>
  <c r="B75" i="1"/>
  <c r="I68" i="1"/>
  <c r="I69" i="1"/>
  <c r="I70" i="1"/>
  <c r="H66" i="1"/>
  <c r="J65" i="1" l="1"/>
  <c r="B111" i="1"/>
  <c r="B112" i="1"/>
  <c r="B107" i="1"/>
  <c r="B108" i="1"/>
  <c r="B109" i="1"/>
  <c r="B110" i="1"/>
  <c r="B96" i="1"/>
  <c r="B97" i="1"/>
  <c r="B98" i="1"/>
  <c r="B99" i="1"/>
  <c r="B102" i="1"/>
  <c r="B103" i="1"/>
  <c r="B106" i="1"/>
  <c r="B79" i="1"/>
  <c r="B82" i="1"/>
  <c r="B83" i="1"/>
  <c r="B84" i="1"/>
  <c r="B85" i="1"/>
  <c r="B86" i="1"/>
  <c r="B87" i="1"/>
  <c r="B88" i="1"/>
  <c r="B89" i="1"/>
  <c r="B90" i="1"/>
  <c r="B91" i="1"/>
  <c r="B92" i="1"/>
  <c r="B95" i="1"/>
  <c r="B68" i="1"/>
  <c r="B69" i="1"/>
  <c r="B70" i="1"/>
  <c r="B76" i="1"/>
  <c r="B77" i="1"/>
  <c r="B78" i="1"/>
  <c r="N55" i="1" l="1"/>
  <c r="N115" i="1" s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6" i="1"/>
  <c r="I57" i="1"/>
  <c r="I58" i="1"/>
  <c r="I59" i="1"/>
  <c r="I60" i="1"/>
  <c r="I61" i="1"/>
  <c r="I62" i="1"/>
  <c r="I63" i="1"/>
  <c r="I64" i="1"/>
  <c r="I65" i="1"/>
  <c r="I66" i="1"/>
  <c r="I67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6" i="1"/>
  <c r="B57" i="1"/>
  <c r="B58" i="1"/>
  <c r="B59" i="1"/>
  <c r="B60" i="1"/>
  <c r="B61" i="1"/>
  <c r="B62" i="1"/>
  <c r="B63" i="1"/>
  <c r="B64" i="1"/>
  <c r="B65" i="1"/>
  <c r="B66" i="1"/>
  <c r="B67" i="1"/>
  <c r="I38" i="1" l="1"/>
  <c r="B38" i="1" l="1"/>
  <c r="P38" i="1" l="1"/>
  <c r="M34" i="1"/>
  <c r="M115" i="1" s="1"/>
  <c r="P21" i="1"/>
  <c r="I35" i="1"/>
  <c r="B35" i="1"/>
  <c r="I32" i="1"/>
  <c r="I33" i="1"/>
  <c r="I36" i="1"/>
  <c r="I37" i="1"/>
  <c r="B32" i="1"/>
  <c r="B33" i="1"/>
  <c r="B36" i="1"/>
  <c r="B37" i="1"/>
  <c r="I21" i="1"/>
  <c r="I22" i="1"/>
  <c r="I23" i="1"/>
  <c r="I24" i="1"/>
  <c r="I25" i="1"/>
  <c r="I26" i="1"/>
  <c r="I27" i="1"/>
  <c r="I28" i="1"/>
  <c r="I29" i="1"/>
  <c r="I30" i="1"/>
  <c r="I31" i="1"/>
  <c r="L17" i="1" l="1"/>
  <c r="L115" i="1" s="1"/>
  <c r="K12" i="1"/>
  <c r="I8" i="1"/>
  <c r="I5" i="1"/>
  <c r="I9" i="1"/>
  <c r="I10" i="1"/>
  <c r="I11" i="1"/>
  <c r="K115" i="1" l="1"/>
  <c r="P115" i="1" s="1"/>
  <c r="B4" i="1"/>
  <c r="B5" i="1"/>
  <c r="B6" i="1"/>
  <c r="B7" i="1"/>
  <c r="B8" i="1"/>
  <c r="B9" i="1"/>
  <c r="B10" i="1"/>
  <c r="B11" i="1"/>
  <c r="B13" i="1"/>
  <c r="B14" i="1"/>
  <c r="B15" i="1"/>
  <c r="B16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" i="1"/>
  <c r="I4" i="1"/>
  <c r="H19" i="1"/>
  <c r="I20" i="1" s="1"/>
  <c r="I13" i="1"/>
  <c r="I14" i="1"/>
  <c r="I15" i="1"/>
  <c r="I16" i="1"/>
  <c r="I18" i="1"/>
  <c r="H6" i="1" l="1"/>
  <c r="I7" i="1" s="1"/>
</calcChain>
</file>

<file path=xl/sharedStrings.xml><?xml version="1.0" encoding="utf-8"?>
<sst xmlns="http://schemas.openxmlformats.org/spreadsheetml/2006/main" count="423" uniqueCount="355">
  <si>
    <t>datum</t>
  </si>
  <si>
    <t>kmstand</t>
  </si>
  <si>
    <t>plaats</t>
  </si>
  <si>
    <t>UY storage</t>
  </si>
  <si>
    <t>La Chacra Hollandese</t>
  </si>
  <si>
    <t>El Umbu</t>
  </si>
  <si>
    <t>grens UY&gt;AR</t>
  </si>
  <si>
    <t>grens AR&gt;PY</t>
  </si>
  <si>
    <t>voor de poort</t>
  </si>
  <si>
    <t>Montevideo</t>
  </si>
  <si>
    <t>Atlantida</t>
  </si>
  <si>
    <t xml:space="preserve">hotel </t>
  </si>
  <si>
    <t>boodschappen Atlantida</t>
  </si>
  <si>
    <t>boodschappen in Soca</t>
  </si>
  <si>
    <t>met Jan naar AC</t>
  </si>
  <si>
    <t>dagkm</t>
  </si>
  <si>
    <t>AR</t>
  </si>
  <si>
    <t>CH</t>
  </si>
  <si>
    <t>UY</t>
  </si>
  <si>
    <t>vv garage</t>
  </si>
  <si>
    <t>naar binnen</t>
  </si>
  <si>
    <t>parque Manantial</t>
  </si>
  <si>
    <t>H 01</t>
  </si>
  <si>
    <t>CS 01</t>
  </si>
  <si>
    <t>CS 02</t>
  </si>
  <si>
    <t>CS 03</t>
  </si>
  <si>
    <t>CS 04</t>
  </si>
  <si>
    <t>CS 05</t>
  </si>
  <si>
    <t>CS 06</t>
  </si>
  <si>
    <t>Playa y camping</t>
  </si>
  <si>
    <t>CS 07</t>
  </si>
  <si>
    <t>Termas Arapey</t>
  </si>
  <si>
    <t>WC 01</t>
  </si>
  <si>
    <t>CS 08</t>
  </si>
  <si>
    <t>Salti Itati</t>
  </si>
  <si>
    <t>CS 09</t>
  </si>
  <si>
    <t>langs RN14</t>
  </si>
  <si>
    <t>in bos</t>
  </si>
  <si>
    <t>CS 10</t>
  </si>
  <si>
    <t>CS 11</t>
  </si>
  <si>
    <t>CS 12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</si>
  <si>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</si>
  <si>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</si>
  <si>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</si>
  <si>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</si>
  <si>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</si>
  <si>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</si>
  <si>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</si>
  <si>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</si>
  <si>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</si>
  <si>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</si>
  <si>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</si>
  <si>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</si>
  <si>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</si>
  <si>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</si>
  <si>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</si>
  <si>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</si>
  <si>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</si>
  <si>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</si>
  <si>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</si>
  <si>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</si>
  <si>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21e</t>
  </si>
  <si>
    <t>22e</t>
  </si>
  <si>
    <t>23e</t>
  </si>
  <si>
    <t>24e</t>
  </si>
  <si>
    <t>25e</t>
  </si>
  <si>
    <t>PY</t>
  </si>
  <si>
    <t>naam</t>
  </si>
  <si>
    <t>Hohenau</t>
  </si>
  <si>
    <t>Posadas</t>
  </si>
  <si>
    <t>Salto</t>
  </si>
  <si>
    <t>BO</t>
  </si>
  <si>
    <t>CS 13</t>
  </si>
  <si>
    <t>CS 14</t>
  </si>
  <si>
    <t>CS 15</t>
  </si>
  <si>
    <t>WC 02</t>
  </si>
  <si>
    <t>Los Cedrales</t>
  </si>
  <si>
    <t>bij huis</t>
  </si>
  <si>
    <t>WC 03</t>
  </si>
  <si>
    <t>pompstation</t>
  </si>
  <si>
    <t>Bosque Mbaracayu</t>
  </si>
  <si>
    <t>CS 16</t>
  </si>
  <si>
    <t>CS 17</t>
  </si>
  <si>
    <t>Hasta La Pasta</t>
  </si>
  <si>
    <t>Altos</t>
  </si>
  <si>
    <t>Asuncion</t>
  </si>
  <si>
    <t>H 02</t>
  </si>
  <si>
    <t>Hotel Westfalia</t>
  </si>
  <si>
    <t>H 03</t>
  </si>
  <si>
    <t>H 04</t>
  </si>
  <si>
    <t>Pozo Colorado</t>
  </si>
  <si>
    <t>WC 04</t>
  </si>
  <si>
    <t>WC 05</t>
  </si>
  <si>
    <t>La Patria</t>
  </si>
  <si>
    <t>naast R11</t>
  </si>
  <si>
    <t>grens PY&gt;BO</t>
  </si>
  <si>
    <t>naast RN 11</t>
  </si>
  <si>
    <t>H 05</t>
  </si>
  <si>
    <t>Tarija</t>
  </si>
  <si>
    <t>Hotel Maconda de PP</t>
  </si>
  <si>
    <t>update</t>
  </si>
  <si>
    <t>26e</t>
  </si>
  <si>
    <t>27e</t>
  </si>
  <si>
    <t>28e</t>
  </si>
  <si>
    <t>29e</t>
  </si>
  <si>
    <t>H 06</t>
  </si>
  <si>
    <t>H 07</t>
  </si>
  <si>
    <t>30e</t>
  </si>
  <si>
    <t>PARAGUAY 15 dagen</t>
  </si>
  <si>
    <t>URUGUAY 8 dagen</t>
  </si>
  <si>
    <t>ARGENTINIA 3 dagen</t>
  </si>
  <si>
    <t>Puma pompstation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</si>
  <si>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</si>
  <si>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</si>
  <si>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</si>
  <si>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</si>
  <si>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</si>
  <si>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</si>
  <si>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</si>
  <si>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</si>
  <si>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</si>
  <si>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40e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</si>
  <si>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</si>
  <si>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</si>
  <si>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</si>
  <si>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</si>
  <si>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</si>
  <si>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</si>
  <si>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</si>
  <si>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</si>
  <si>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</si>
  <si>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50e</t>
  </si>
  <si>
    <t>51e</t>
  </si>
  <si>
    <t>52e</t>
  </si>
  <si>
    <t>53e</t>
  </si>
  <si>
    <t>54e</t>
  </si>
  <si>
    <t>55e</t>
  </si>
  <si>
    <t>56e</t>
  </si>
  <si>
    <t>57e</t>
  </si>
  <si>
    <t>58e</t>
  </si>
  <si>
    <t>WC 06</t>
  </si>
  <si>
    <t>WC 07</t>
  </si>
  <si>
    <t>Sama/Taizara</t>
  </si>
  <si>
    <t>zandduinen</t>
  </si>
  <si>
    <t>WC 08</t>
  </si>
  <si>
    <t>WC 09</t>
  </si>
  <si>
    <t>WC 10</t>
  </si>
  <si>
    <t>WC 11</t>
  </si>
  <si>
    <t>bij station</t>
  </si>
  <si>
    <t>modderpad</t>
  </si>
  <si>
    <t>langs weg</t>
  </si>
  <si>
    <t>bij El Mirador</t>
  </si>
  <si>
    <t>WC 12</t>
  </si>
  <si>
    <t>WC 13</t>
  </si>
  <si>
    <t>WC 14</t>
  </si>
  <si>
    <t>WC 15</t>
  </si>
  <si>
    <t>CS 18</t>
  </si>
  <si>
    <t>Jaguar Azul</t>
  </si>
  <si>
    <t>Samaipata</t>
  </si>
  <si>
    <t>Es Caribe</t>
  </si>
  <si>
    <t>graanveld</t>
  </si>
  <si>
    <t>St Anna Velasco</t>
  </si>
  <si>
    <t>central plaza</t>
  </si>
  <si>
    <t>CS 19</t>
  </si>
  <si>
    <t>Las Piedras</t>
  </si>
  <si>
    <t>RN 4 maisveld</t>
  </si>
  <si>
    <t>Rio Sajta</t>
  </si>
  <si>
    <t>Tiraque</t>
  </si>
  <si>
    <t>met Margot/Charles</t>
  </si>
  <si>
    <t>WC 16</t>
  </si>
  <si>
    <t>Aiquille</t>
  </si>
  <si>
    <t>bij cactussen</t>
  </si>
  <si>
    <t>CS 20</t>
  </si>
  <si>
    <t>Alberto Felicidad</t>
  </si>
  <si>
    <t>Sucre</t>
  </si>
  <si>
    <t>CS 21</t>
  </si>
  <si>
    <t>CS 22</t>
  </si>
  <si>
    <t>Valle Grande</t>
  </si>
  <si>
    <t>CS 23</t>
  </si>
  <si>
    <t>CS 24</t>
  </si>
  <si>
    <t>Bolivia 1  19 dagen</t>
  </si>
  <si>
    <t>hoogte</t>
  </si>
  <si>
    <t>WC 17</t>
  </si>
  <si>
    <t>bij Potochij Tours</t>
  </si>
  <si>
    <t>WC 18</t>
  </si>
  <si>
    <t>Tipiza</t>
  </si>
  <si>
    <t>Potosi</t>
  </si>
  <si>
    <t>rivierbedding</t>
  </si>
  <si>
    <t>voor Tipiza</t>
  </si>
  <si>
    <t>CS 25</t>
  </si>
  <si>
    <t>Villa Baron</t>
  </si>
  <si>
    <t>CS 26</t>
  </si>
  <si>
    <t>WC 19</t>
  </si>
  <si>
    <t>bij ruine</t>
  </si>
  <si>
    <t>WC 20</t>
  </si>
  <si>
    <t>WC 21</t>
  </si>
  <si>
    <t>Lago Celeste</t>
  </si>
  <si>
    <t>H 08</t>
  </si>
  <si>
    <t>Los Girasoles</t>
  </si>
  <si>
    <t>H 09</t>
  </si>
  <si>
    <t>Uyuni</t>
  </si>
  <si>
    <t>59e</t>
  </si>
  <si>
    <t>60e</t>
  </si>
  <si>
    <t>61e</t>
  </si>
  <si>
    <t>62e</t>
  </si>
  <si>
    <t>63e</t>
  </si>
  <si>
    <t>64e</t>
  </si>
  <si>
    <t>65e</t>
  </si>
  <si>
    <t>66e</t>
  </si>
  <si>
    <t>67e</t>
  </si>
  <si>
    <t>68e</t>
  </si>
  <si>
    <t>69e</t>
  </si>
  <si>
    <t>70e</t>
  </si>
  <si>
    <t>71e</t>
  </si>
  <si>
    <t>72e</t>
  </si>
  <si>
    <t>73e</t>
  </si>
  <si>
    <t>74e</t>
  </si>
  <si>
    <t>75e</t>
  </si>
  <si>
    <t>76e</t>
  </si>
  <si>
    <t>77e</t>
  </si>
  <si>
    <t>78e</t>
  </si>
  <si>
    <t>79e</t>
  </si>
  <si>
    <t>80e</t>
  </si>
  <si>
    <t>81e</t>
  </si>
  <si>
    <t>82e</t>
  </si>
  <si>
    <t>83e</t>
  </si>
  <si>
    <t>84e</t>
  </si>
  <si>
    <t>85e</t>
  </si>
  <si>
    <t>86e</t>
  </si>
  <si>
    <t>87e</t>
  </si>
  <si>
    <t>88e</t>
  </si>
  <si>
    <t>89e</t>
  </si>
  <si>
    <t>90e</t>
  </si>
  <si>
    <t>91e</t>
  </si>
  <si>
    <t>92e</t>
  </si>
  <si>
    <t>WC 22</t>
  </si>
  <si>
    <t>Isla Incahuawasi</t>
  </si>
  <si>
    <t>WC 23</t>
  </si>
  <si>
    <t>WC 24</t>
  </si>
  <si>
    <t>WC 25</t>
  </si>
  <si>
    <t>Laguna Colorado</t>
  </si>
  <si>
    <t>grens BO&gt;CL</t>
  </si>
  <si>
    <t>CS 27</t>
  </si>
  <si>
    <t>CS 28</t>
  </si>
  <si>
    <t>CS 29</t>
  </si>
  <si>
    <t>CS 30</t>
  </si>
  <si>
    <t>CS 31</t>
  </si>
  <si>
    <t>CS 32</t>
  </si>
  <si>
    <t>S P de Atacama</t>
  </si>
  <si>
    <t>Bolivia 2  15 dagen</t>
  </si>
  <si>
    <t>totaal per land</t>
  </si>
  <si>
    <t>Bolivia totaal 34 dagen 5012 km</t>
  </si>
  <si>
    <t>Thermes de Chalviri</t>
  </si>
  <si>
    <t>Eco Lodge ??</t>
  </si>
  <si>
    <t>Thermas de Chalviri</t>
  </si>
  <si>
    <t>Hito Kajon</t>
  </si>
  <si>
    <t>Bolivia</t>
  </si>
  <si>
    <t>land</t>
  </si>
  <si>
    <t>visa pin</t>
  </si>
  <si>
    <t>euro</t>
  </si>
  <si>
    <t xml:space="preserve">visa betaling </t>
  </si>
  <si>
    <t>koers/euro</t>
  </si>
  <si>
    <t>Chili</t>
  </si>
  <si>
    <t>CLP</t>
  </si>
  <si>
    <t>BOB</t>
  </si>
  <si>
    <t>omrekenen</t>
  </si>
  <si>
    <t>3 nullen eraf x 1,5</t>
  </si>
  <si>
    <t>delen door 8</t>
  </si>
  <si>
    <t>S A de los Cobres</t>
  </si>
  <si>
    <t>WC 26</t>
  </si>
  <si>
    <t>grens CL&gt;AR</t>
  </si>
  <si>
    <t>Paso Sico</t>
  </si>
  <si>
    <t>Chili 6 dagen</t>
  </si>
  <si>
    <t>WC 27</t>
  </si>
  <si>
    <t>op P bij tourist info</t>
  </si>
  <si>
    <t>WC 28</t>
  </si>
  <si>
    <t>WC 29</t>
  </si>
  <si>
    <t>WC 30</t>
  </si>
  <si>
    <t>op vlakte</t>
  </si>
  <si>
    <t>Humahuaca</t>
  </si>
  <si>
    <t>op P Hotel de Turismo</t>
  </si>
  <si>
    <t>Purmamarca</t>
  </si>
  <si>
    <t>CS Hostel Puritama</t>
  </si>
  <si>
    <t>CS Los Colorados</t>
  </si>
  <si>
    <t>La Caldera</t>
  </si>
  <si>
    <t>met paarden aan meer</t>
  </si>
  <si>
    <t>CS 33</t>
  </si>
  <si>
    <t>Cafayate</t>
  </si>
  <si>
    <t>CS Luz y Fuerta</t>
  </si>
  <si>
    <t>WC 31</t>
  </si>
  <si>
    <t>Andalgala</t>
  </si>
  <si>
    <t>grindgroeve</t>
  </si>
  <si>
    <t>Belen</t>
  </si>
  <si>
    <t>Hotel Belen</t>
  </si>
  <si>
    <t>H 10</t>
  </si>
  <si>
    <t>H 11</t>
  </si>
  <si>
    <t>Paso S Francisco</t>
  </si>
  <si>
    <t>Copiapo</t>
  </si>
  <si>
    <t>P Museum</t>
  </si>
  <si>
    <t>WC 32</t>
  </si>
  <si>
    <t>grens AR&gt;CL</t>
  </si>
  <si>
    <t>Paso Pircas Negras</t>
  </si>
  <si>
    <t>Argentinie 11 dagen</t>
  </si>
  <si>
    <t>WC 33</t>
  </si>
  <si>
    <t>op vlakte + kampvuur</t>
  </si>
  <si>
    <t>CS 34</t>
  </si>
  <si>
    <t>Bella Vista</t>
  </si>
  <si>
    <t>CS Alto Verde</t>
  </si>
  <si>
    <t>Los Vilos</t>
  </si>
  <si>
    <t>WC 34</t>
  </si>
  <si>
    <t>naast visresto Marioly</t>
  </si>
  <si>
    <t>WC 35</t>
  </si>
  <si>
    <t>Los Rulos</t>
  </si>
  <si>
    <t>in landbouwgebied</t>
  </si>
  <si>
    <t>H 12</t>
  </si>
  <si>
    <t>Santiago de Chile</t>
  </si>
  <si>
    <t>bij Katja en Ivo thuis</t>
  </si>
  <si>
    <t>Paso Christo Redentor</t>
  </si>
  <si>
    <t>WC 36</t>
  </si>
  <si>
    <t>Potrerillo</t>
  </si>
  <si>
    <t>aant water</t>
  </si>
  <si>
    <t>WC 37</t>
  </si>
  <si>
    <t>met HarLa</t>
  </si>
  <si>
    <t>Chili 5 dagen</t>
  </si>
  <si>
    <t>YPF</t>
  </si>
  <si>
    <t>La Dormida</t>
  </si>
  <si>
    <t>CS 35</t>
  </si>
  <si>
    <t>Argentinie 3 dagen</t>
  </si>
  <si>
    <t>grens AR&gt;UY</t>
  </si>
  <si>
    <t>WC 38</t>
  </si>
  <si>
    <t>Parque 33 Orientales</t>
  </si>
  <si>
    <t>RN2</t>
  </si>
  <si>
    <t>CS 36</t>
  </si>
  <si>
    <t>La Chacra Holandesa</t>
  </si>
  <si>
    <t>CS 37</t>
  </si>
  <si>
    <t>CS 38</t>
  </si>
  <si>
    <t>CS 39</t>
  </si>
  <si>
    <t>CS 40</t>
  </si>
  <si>
    <t>UY Storage</t>
  </si>
  <si>
    <t>vliegveld vertrek</t>
  </si>
  <si>
    <t>Uruguay 5 dagen</t>
  </si>
  <si>
    <t>Soca</t>
  </si>
  <si>
    <t>Socaire</t>
  </si>
  <si>
    <t>op helling</t>
  </si>
  <si>
    <t>11-10 update Paraguay</t>
  </si>
  <si>
    <t>26-9 update prologue</t>
  </si>
  <si>
    <t>29-10 update Bolivia-1</t>
  </si>
  <si>
    <t>16-11 update Bolivia-2</t>
  </si>
  <si>
    <t>93e</t>
  </si>
  <si>
    <t>Utrecht</t>
  </si>
  <si>
    <t>13-12 update home again</t>
  </si>
  <si>
    <t>afgerond</t>
  </si>
  <si>
    <t>dagen</t>
  </si>
  <si>
    <t>gemiddeld per dag</t>
  </si>
  <si>
    <t>Zuid Amerika 2018-2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</si>
</sst>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/>
    <xf numFmtId="0" fontId="1" fillId="0" borderId="1" xfId="0" applyFont="1" applyBorder="1" applyAlignment="1">
      <alignment horizontal="left"/>
    </xf>
    <xf numFmtId="14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164" fontId="0" fillId="0" borderId="0" xfId="0" applyNumberFormat="1"/>
    <xf numFmtId="3" fontId="1" fillId="0" borderId="0" xfId="0" applyNumberFormat="1" applyFont="1"/>
    <xf numFmtId="0" fontId="0" fillId="2" borderId="0" xfId="0" applyFill="1"/>
    <xf numFmtId="164" fontId="0" fillId="2" borderId="0" xfId="0" applyNumberFormat="1" applyFill="1"/>
    <xf numFmtId="14" fontId="0" fillId="2" borderId="0" xfId="0" applyNumberFormat="1" applyFill="1"/>
    <xf numFmtId="3" fontId="0" fillId="2" borderId="0" xfId="0" applyNumberFormat="1" applyFill="1"/>
    <xf numFmtId="3" fontId="1" fillId="2" borderId="0" xfId="0" applyNumberFormat="1" applyFont="1" applyFill="1"/>
    <xf numFmtId="3" fontId="1" fillId="0" borderId="1" xfId="0" applyNumberFormat="1" applyFont="1" applyBorder="1" applyAlignment="1">
      <alignment horizontal="left"/>
    </xf>
    <xf numFmtId="0" fontId="1" fillId="2" borderId="0" xfId="0" applyFont="1" applyFill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2" borderId="0" xfId="0" applyFont="1" applyFill="1"/>
    <xf numFmtId="164" fontId="1" fillId="2" borderId="0" xfId="0" applyNumberFormat="1" applyFont="1" applyFill="1"/>
    <xf numFmtId="14" fontId="1" fillId="2" borderId="0" xfId="0" applyNumberFormat="1" applyFont="1" applyFill="1"/>
    <xf numFmtId="3" fontId="2" fillId="0" borderId="0" xfId="0" applyNumberFormat="1" applyFont="1"/>
    <xf numFmtId="3" fontId="1" fillId="0" borderId="1" xfId="0" applyNumberFormat="1" applyFont="1" applyBorder="1"/>
    <xf numFmtId="0" fontId="1" fillId="0" borderId="0" xfId="0" applyFont="1"/>
    <xf numFmtId="164" fontId="1" fillId="0" borderId="0" xfId="0" applyNumberFormat="1" applyFont="1"/>
    <xf numFmtId="1" fontId="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65" fontId="0" fillId="0" borderId="0" xfId="0" applyNumberFormat="1"/>
    <xf numFmtId="0" fontId="1" fillId="0" borderId="1" xfId="0" applyFont="1" applyBorder="1"/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1" fontId="0" fillId="0" borderId="0" xfId="0" applyNumberFormat="1"/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9EEE7-D57B-4A72-BCB8-48E212969514}">
  <sheetPr>
    <pageSetUpPr fitToPage="1"/>
  </sheetPr>
  <dimension ref="A1:P118"/>
  <sheetViews>
    <sheetView tabSelected="1" workbookViewId="0">
      <pane ySplit="2" topLeftCell="A3" activePane="bottomLeft" state="frozen"/>
      <selection activeCell="B1" sqref="B1"/>
      <selection pane="bottomLeft" activeCell="P118" sqref="A1:P118"/>
    </sheetView>
  </sheetViews>
  <sheetFormatPr defaultRowHeight="15" x14ac:dyDescent="0.25"/>
  <cols>
    <col min="1" max="1" width="3.7109375" bestFit="1" customWidth="1"/>
    <col min="2" max="2" width="3.7109375" style="10" bestFit="1" customWidth="1"/>
    <col min="3" max="3" width="10.42578125" bestFit="1" customWidth="1"/>
    <col min="4" max="4" width="6.42578125" bestFit="1" customWidth="1"/>
    <col min="5" max="5" width="7.28515625" style="28" bestFit="1" customWidth="1"/>
    <col min="6" max="6" width="20.85546875" bestFit="1" customWidth="1"/>
    <col min="7" max="7" width="21.42578125" bestFit="1" customWidth="1"/>
    <col min="8" max="8" width="8.5703125" style="4" bestFit="1" customWidth="1"/>
    <col min="9" max="9" width="6.85546875" bestFit="1" customWidth="1"/>
    <col min="10" max="10" width="29" bestFit="1" customWidth="1"/>
    <col min="11" max="11" width="5.5703125" style="4" customWidth="1"/>
    <col min="12" max="12" width="6.28515625" style="4" bestFit="1" customWidth="1"/>
    <col min="13" max="15" width="5.5703125" style="4" customWidth="1"/>
    <col min="16" max="16" width="7.28515625" style="11" bestFit="1" customWidth="1"/>
    <col min="17" max="17" width="4" bestFit="1" customWidth="1"/>
  </cols>
  <sheetData>
    <row r="1" spans="1:16" x14ac:dyDescent="0.25">
      <c r="A1" s="40" t="s">
        <v>354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2" customFormat="1" x14ac:dyDescent="0.25">
      <c r="B2" s="9"/>
      <c r="C2" s="2" t="s">
        <v>0</v>
      </c>
      <c r="E2" s="27" t="s">
        <v>181</v>
      </c>
      <c r="F2" s="5" t="s">
        <v>2</v>
      </c>
      <c r="G2" s="5" t="s">
        <v>67</v>
      </c>
      <c r="H2" s="3" t="s">
        <v>1</v>
      </c>
      <c r="I2" s="2" t="s">
        <v>15</v>
      </c>
      <c r="K2" s="17" t="s">
        <v>18</v>
      </c>
      <c r="L2" s="17" t="s">
        <v>16</v>
      </c>
      <c r="M2" s="17" t="s">
        <v>66</v>
      </c>
      <c r="N2" s="17" t="s">
        <v>71</v>
      </c>
      <c r="O2" s="17" t="s">
        <v>17</v>
      </c>
      <c r="P2" s="3" t="s">
        <v>100</v>
      </c>
    </row>
    <row r="3" spans="1:16" x14ac:dyDescent="0.25">
      <c r="A3" t="s">
        <v>41</v>
      </c>
      <c r="B3" s="10">
        <f>C3</f>
        <v>43355</v>
      </c>
      <c r="C3" s="1">
        <v>43355</v>
      </c>
      <c r="D3" s="1" t="s">
        <v>22</v>
      </c>
      <c r="F3" t="s">
        <v>9</v>
      </c>
      <c r="G3" s="1" t="s">
        <v>11</v>
      </c>
      <c r="H3" s="11">
        <v>367596</v>
      </c>
    </row>
    <row r="4" spans="1:16" x14ac:dyDescent="0.25">
      <c r="A4" t="s">
        <v>42</v>
      </c>
      <c r="B4" s="10">
        <f t="shared" ref="B4:B31" si="0">C4</f>
        <v>43356</v>
      </c>
      <c r="C4" s="1">
        <v>43356</v>
      </c>
      <c r="D4" s="1" t="s">
        <v>23</v>
      </c>
      <c r="G4" s="1" t="s">
        <v>3</v>
      </c>
      <c r="H4" s="4">
        <v>367627</v>
      </c>
      <c r="I4" s="4">
        <f>H4-H3</f>
        <v>31</v>
      </c>
      <c r="J4" t="s">
        <v>13</v>
      </c>
    </row>
    <row r="5" spans="1:16" x14ac:dyDescent="0.25">
      <c r="A5" t="s">
        <v>43</v>
      </c>
      <c r="B5" s="10">
        <f t="shared" si="0"/>
        <v>43357</v>
      </c>
      <c r="C5" s="1">
        <v>43357</v>
      </c>
      <c r="D5" s="1" t="s">
        <v>24</v>
      </c>
      <c r="G5" s="1" t="s">
        <v>3</v>
      </c>
      <c r="H5" s="4">
        <v>367627</v>
      </c>
      <c r="I5" s="4">
        <f>H5-H4</f>
        <v>0</v>
      </c>
    </row>
    <row r="6" spans="1:16" x14ac:dyDescent="0.25">
      <c r="A6" t="s">
        <v>44</v>
      </c>
      <c r="B6" s="10">
        <f t="shared" si="0"/>
        <v>43358</v>
      </c>
      <c r="C6" s="1">
        <v>43358</v>
      </c>
      <c r="D6" s="1" t="s">
        <v>25</v>
      </c>
      <c r="F6" s="1" t="s">
        <v>10</v>
      </c>
      <c r="G6" s="1" t="s">
        <v>4</v>
      </c>
      <c r="H6" s="4">
        <f>H5+I6</f>
        <v>367667</v>
      </c>
      <c r="I6" s="4">
        <v>40</v>
      </c>
    </row>
    <row r="7" spans="1:16" x14ac:dyDescent="0.25">
      <c r="A7" t="s">
        <v>45</v>
      </c>
      <c r="B7" s="10">
        <f t="shared" si="0"/>
        <v>43359</v>
      </c>
      <c r="C7" s="1">
        <v>43359</v>
      </c>
      <c r="D7" s="1" t="s">
        <v>26</v>
      </c>
      <c r="F7" s="1" t="s">
        <v>10</v>
      </c>
      <c r="G7" s="1" t="s">
        <v>4</v>
      </c>
      <c r="H7" s="4">
        <v>367667</v>
      </c>
      <c r="I7" s="4">
        <f>H7-H6</f>
        <v>0</v>
      </c>
      <c r="J7" t="s">
        <v>12</v>
      </c>
    </row>
    <row r="8" spans="1:16" x14ac:dyDescent="0.25">
      <c r="A8" t="s">
        <v>46</v>
      </c>
      <c r="B8" s="10">
        <f t="shared" si="0"/>
        <v>43360</v>
      </c>
      <c r="C8" s="1">
        <v>43360</v>
      </c>
      <c r="D8" s="1" t="s">
        <v>27</v>
      </c>
      <c r="F8" s="1" t="s">
        <v>10</v>
      </c>
      <c r="G8" s="1" t="s">
        <v>4</v>
      </c>
      <c r="H8" s="4">
        <v>367753</v>
      </c>
      <c r="I8" s="4">
        <f>H8-H7</f>
        <v>86</v>
      </c>
      <c r="J8" t="s">
        <v>14</v>
      </c>
    </row>
    <row r="9" spans="1:16" x14ac:dyDescent="0.25">
      <c r="A9" t="s">
        <v>47</v>
      </c>
      <c r="B9" s="10">
        <f t="shared" si="0"/>
        <v>43361</v>
      </c>
      <c r="C9" s="1">
        <v>43361</v>
      </c>
      <c r="D9" s="1" t="s">
        <v>28</v>
      </c>
      <c r="F9" s="1" t="s">
        <v>5</v>
      </c>
      <c r="G9" s="1" t="s">
        <v>29</v>
      </c>
      <c r="H9" s="4">
        <v>368118</v>
      </c>
      <c r="I9" s="4">
        <f>H9-H8</f>
        <v>365</v>
      </c>
    </row>
    <row r="10" spans="1:16" x14ac:dyDescent="0.25">
      <c r="A10" t="s">
        <v>48</v>
      </c>
      <c r="B10" s="10">
        <f t="shared" si="0"/>
        <v>43362</v>
      </c>
      <c r="C10" s="1">
        <v>43362</v>
      </c>
      <c r="D10" s="1" t="s">
        <v>30</v>
      </c>
      <c r="F10" s="1"/>
      <c r="G10" s="1" t="s">
        <v>31</v>
      </c>
      <c r="H10" s="4">
        <v>368431</v>
      </c>
      <c r="I10" s="4">
        <f t="shared" ref="I10:I69" si="1">H10-H9</f>
        <v>313</v>
      </c>
    </row>
    <row r="11" spans="1:16" s="8" customFormat="1" x14ac:dyDescent="0.25">
      <c r="A11" t="s">
        <v>49</v>
      </c>
      <c r="B11" s="10">
        <f t="shared" si="0"/>
        <v>43363</v>
      </c>
      <c r="C11" s="6">
        <v>43363</v>
      </c>
      <c r="D11" s="6"/>
      <c r="E11" s="29"/>
      <c r="F11" s="6" t="s">
        <v>70</v>
      </c>
      <c r="G11" s="6" t="s">
        <v>6</v>
      </c>
      <c r="H11" s="7">
        <v>368516</v>
      </c>
      <c r="I11" s="7">
        <f t="shared" si="1"/>
        <v>85</v>
      </c>
      <c r="K11" s="7"/>
      <c r="L11" s="7"/>
      <c r="M11" s="7"/>
      <c r="N11" s="7"/>
      <c r="O11" s="7"/>
      <c r="P11" s="24"/>
    </row>
    <row r="12" spans="1:16" s="12" customFormat="1" x14ac:dyDescent="0.25">
      <c r="B12" s="13"/>
      <c r="C12" s="14"/>
      <c r="D12" s="14"/>
      <c r="E12" s="30"/>
      <c r="F12" s="14"/>
      <c r="G12" s="14"/>
      <c r="H12" s="15"/>
      <c r="I12" s="15"/>
      <c r="J12" s="18" t="s">
        <v>109</v>
      </c>
      <c r="K12" s="16">
        <f>H11-H3</f>
        <v>920</v>
      </c>
      <c r="L12" s="15"/>
      <c r="M12" s="15"/>
      <c r="N12" s="15"/>
      <c r="O12" s="15"/>
      <c r="P12" s="16"/>
    </row>
    <row r="13" spans="1:16" x14ac:dyDescent="0.25">
      <c r="A13" t="s">
        <v>49</v>
      </c>
      <c r="B13" s="10">
        <f t="shared" si="0"/>
        <v>43363</v>
      </c>
      <c r="C13" s="1">
        <v>43363</v>
      </c>
      <c r="D13" s="1" t="s">
        <v>32</v>
      </c>
      <c r="F13" s="1" t="s">
        <v>36</v>
      </c>
      <c r="G13" s="1" t="s">
        <v>37</v>
      </c>
      <c r="H13" s="4">
        <v>368763</v>
      </c>
      <c r="I13" s="4">
        <f>H13-H11</f>
        <v>247</v>
      </c>
    </row>
    <row r="14" spans="1:16" x14ac:dyDescent="0.25">
      <c r="A14" t="s">
        <v>50</v>
      </c>
      <c r="B14" s="10">
        <f t="shared" si="0"/>
        <v>43364</v>
      </c>
      <c r="C14" s="1">
        <v>43364</v>
      </c>
      <c r="D14" s="1" t="s">
        <v>33</v>
      </c>
      <c r="F14" s="1"/>
      <c r="G14" s="1" t="s">
        <v>34</v>
      </c>
      <c r="H14" s="4">
        <v>369132</v>
      </c>
      <c r="I14" s="4">
        <f t="shared" si="1"/>
        <v>369</v>
      </c>
    </row>
    <row r="15" spans="1:16" x14ac:dyDescent="0.25">
      <c r="A15" t="s">
        <v>51</v>
      </c>
      <c r="B15" s="10">
        <f t="shared" si="0"/>
        <v>43365</v>
      </c>
      <c r="C15" s="1">
        <v>43365</v>
      </c>
      <c r="D15" s="1" t="s">
        <v>35</v>
      </c>
      <c r="F15" s="1"/>
      <c r="G15" s="1" t="s">
        <v>34</v>
      </c>
      <c r="H15" s="4">
        <v>369132</v>
      </c>
      <c r="I15" s="4">
        <f t="shared" si="1"/>
        <v>0</v>
      </c>
    </row>
    <row r="16" spans="1:16" x14ac:dyDescent="0.25">
      <c r="A16" t="s">
        <v>52</v>
      </c>
      <c r="B16" s="10">
        <f t="shared" si="0"/>
        <v>43366</v>
      </c>
      <c r="C16" s="1">
        <v>43366</v>
      </c>
      <c r="D16" s="1"/>
      <c r="F16" s="1" t="s">
        <v>69</v>
      </c>
      <c r="G16" s="1" t="s">
        <v>7</v>
      </c>
      <c r="H16" s="4">
        <v>369277</v>
      </c>
      <c r="I16" s="4">
        <f t="shared" si="1"/>
        <v>145</v>
      </c>
    </row>
    <row r="17" spans="1:16" s="12" customFormat="1" x14ac:dyDescent="0.25">
      <c r="B17" s="13"/>
      <c r="C17" s="14"/>
      <c r="D17" s="14"/>
      <c r="E17" s="30"/>
      <c r="F17" s="14"/>
      <c r="G17" s="14"/>
      <c r="H17" s="15"/>
      <c r="I17" s="16"/>
      <c r="J17" s="18" t="s">
        <v>110</v>
      </c>
      <c r="K17" s="15"/>
      <c r="L17" s="16">
        <f>H16-H11</f>
        <v>761</v>
      </c>
      <c r="M17" s="15"/>
      <c r="N17" s="15"/>
      <c r="O17" s="15"/>
      <c r="P17" s="16"/>
    </row>
    <row r="18" spans="1:16" x14ac:dyDescent="0.25">
      <c r="A18" t="s">
        <v>52</v>
      </c>
      <c r="B18" s="10">
        <f t="shared" si="0"/>
        <v>43366</v>
      </c>
      <c r="C18" s="1">
        <v>43366</v>
      </c>
      <c r="D18" s="1" t="s">
        <v>38</v>
      </c>
      <c r="F18" s="1" t="s">
        <v>68</v>
      </c>
      <c r="G18" s="1" t="s">
        <v>21</v>
      </c>
      <c r="H18" s="4">
        <v>369322</v>
      </c>
      <c r="I18" s="4">
        <f>H18-H16</f>
        <v>45</v>
      </c>
    </row>
    <row r="19" spans="1:16" x14ac:dyDescent="0.25">
      <c r="A19" t="s">
        <v>53</v>
      </c>
      <c r="B19" s="10">
        <f t="shared" si="0"/>
        <v>43367</v>
      </c>
      <c r="C19" s="1">
        <v>43367</v>
      </c>
      <c r="D19" s="1" t="s">
        <v>39</v>
      </c>
      <c r="F19" s="1" t="s">
        <v>68</v>
      </c>
      <c r="G19" s="1" t="s">
        <v>8</v>
      </c>
      <c r="H19" s="4">
        <f>H18+I19</f>
        <v>369332</v>
      </c>
      <c r="I19" s="4">
        <v>10</v>
      </c>
      <c r="J19" t="s">
        <v>19</v>
      </c>
    </row>
    <row r="20" spans="1:16" x14ac:dyDescent="0.25">
      <c r="A20" t="s">
        <v>54</v>
      </c>
      <c r="B20" s="10">
        <f t="shared" si="0"/>
        <v>43368</v>
      </c>
      <c r="C20" s="1">
        <v>43368</v>
      </c>
      <c r="D20" s="1" t="s">
        <v>40</v>
      </c>
      <c r="F20" s="1" t="s">
        <v>68</v>
      </c>
      <c r="G20" s="1" t="s">
        <v>21</v>
      </c>
      <c r="H20" s="4">
        <v>369333</v>
      </c>
      <c r="I20" s="4">
        <f t="shared" si="1"/>
        <v>1</v>
      </c>
      <c r="J20" t="s">
        <v>20</v>
      </c>
    </row>
    <row r="21" spans="1:16" x14ac:dyDescent="0.25">
      <c r="A21" t="s">
        <v>55</v>
      </c>
      <c r="B21" s="10">
        <f t="shared" si="0"/>
        <v>43369</v>
      </c>
      <c r="C21" s="1">
        <v>43369</v>
      </c>
      <c r="D21" s="1" t="s">
        <v>72</v>
      </c>
      <c r="F21" s="1" t="s">
        <v>68</v>
      </c>
      <c r="G21" s="1" t="s">
        <v>21</v>
      </c>
      <c r="H21" s="4">
        <v>369333</v>
      </c>
      <c r="I21" s="4">
        <f t="shared" si="1"/>
        <v>0</v>
      </c>
      <c r="J21" s="19" t="s">
        <v>345</v>
      </c>
      <c r="P21" s="11">
        <f>H21-H3</f>
        <v>1737</v>
      </c>
    </row>
    <row r="22" spans="1:16" x14ac:dyDescent="0.25">
      <c r="A22" t="s">
        <v>56</v>
      </c>
      <c r="B22" s="10">
        <f t="shared" si="0"/>
        <v>43370</v>
      </c>
      <c r="C22" s="1">
        <v>43370</v>
      </c>
      <c r="D22" s="1" t="s">
        <v>73</v>
      </c>
      <c r="F22" s="1" t="s">
        <v>68</v>
      </c>
      <c r="G22" s="1" t="s">
        <v>21</v>
      </c>
      <c r="H22" s="4">
        <v>369333</v>
      </c>
      <c r="I22" s="4">
        <f t="shared" si="1"/>
        <v>0</v>
      </c>
    </row>
    <row r="23" spans="1:16" x14ac:dyDescent="0.25">
      <c r="A23" t="s">
        <v>57</v>
      </c>
      <c r="B23" s="10">
        <f t="shared" si="0"/>
        <v>43371</v>
      </c>
      <c r="C23" s="1">
        <v>43371</v>
      </c>
      <c r="D23" s="1" t="s">
        <v>74</v>
      </c>
      <c r="F23" s="1" t="s">
        <v>68</v>
      </c>
      <c r="G23" s="1" t="s">
        <v>21</v>
      </c>
      <c r="H23" s="4">
        <v>369355</v>
      </c>
      <c r="I23" s="4">
        <f t="shared" si="1"/>
        <v>22</v>
      </c>
    </row>
    <row r="24" spans="1:16" x14ac:dyDescent="0.25">
      <c r="A24" t="s">
        <v>58</v>
      </c>
      <c r="B24" s="10">
        <f t="shared" si="0"/>
        <v>43372</v>
      </c>
      <c r="C24" s="1">
        <v>43372</v>
      </c>
      <c r="D24" s="1" t="s">
        <v>75</v>
      </c>
      <c r="F24" s="1" t="s">
        <v>76</v>
      </c>
      <c r="G24" s="1" t="s">
        <v>77</v>
      </c>
      <c r="H24" s="4">
        <v>369602</v>
      </c>
      <c r="I24" s="4">
        <f t="shared" si="1"/>
        <v>247</v>
      </c>
    </row>
    <row r="25" spans="1:16" x14ac:dyDescent="0.25">
      <c r="A25" t="s">
        <v>59</v>
      </c>
      <c r="B25" s="10">
        <f t="shared" si="0"/>
        <v>43373</v>
      </c>
      <c r="C25" s="1">
        <v>43373</v>
      </c>
      <c r="D25" s="1" t="s">
        <v>78</v>
      </c>
      <c r="F25" s="1"/>
      <c r="G25" s="1" t="s">
        <v>111</v>
      </c>
      <c r="H25" s="4">
        <v>369853</v>
      </c>
      <c r="I25" s="4">
        <f t="shared" si="1"/>
        <v>251</v>
      </c>
    </row>
    <row r="26" spans="1:16" x14ac:dyDescent="0.25">
      <c r="A26" t="s">
        <v>60</v>
      </c>
      <c r="B26" s="10">
        <f t="shared" si="0"/>
        <v>43374</v>
      </c>
      <c r="C26" s="1">
        <v>43374</v>
      </c>
      <c r="D26" s="1" t="s">
        <v>81</v>
      </c>
      <c r="F26" s="1"/>
      <c r="G26" s="1" t="s">
        <v>80</v>
      </c>
      <c r="H26" s="4">
        <v>369948</v>
      </c>
      <c r="I26" s="4">
        <f t="shared" si="1"/>
        <v>95</v>
      </c>
    </row>
    <row r="27" spans="1:16" x14ac:dyDescent="0.25">
      <c r="A27" t="s">
        <v>61</v>
      </c>
      <c r="B27" s="10">
        <f t="shared" si="0"/>
        <v>43375</v>
      </c>
      <c r="C27" s="1">
        <v>43375</v>
      </c>
      <c r="D27" s="1" t="s">
        <v>82</v>
      </c>
      <c r="F27" s="1" t="s">
        <v>84</v>
      </c>
      <c r="G27" s="1" t="s">
        <v>83</v>
      </c>
      <c r="H27" s="4">
        <v>370229</v>
      </c>
      <c r="I27" s="4">
        <f t="shared" si="1"/>
        <v>281</v>
      </c>
    </row>
    <row r="28" spans="1:16" x14ac:dyDescent="0.25">
      <c r="A28" t="s">
        <v>62</v>
      </c>
      <c r="B28" s="10">
        <f t="shared" si="0"/>
        <v>43376</v>
      </c>
      <c r="C28" s="1">
        <v>43376</v>
      </c>
      <c r="D28" s="1" t="s">
        <v>86</v>
      </c>
      <c r="F28" s="1" t="s">
        <v>85</v>
      </c>
      <c r="G28" s="1" t="s">
        <v>87</v>
      </c>
      <c r="H28" s="4">
        <v>370283</v>
      </c>
      <c r="I28" s="4">
        <f t="shared" si="1"/>
        <v>54</v>
      </c>
    </row>
    <row r="29" spans="1:16" x14ac:dyDescent="0.25">
      <c r="A29" t="s">
        <v>63</v>
      </c>
      <c r="B29" s="10">
        <f t="shared" si="0"/>
        <v>43377</v>
      </c>
      <c r="C29" s="1">
        <v>43377</v>
      </c>
      <c r="D29" s="1" t="s">
        <v>88</v>
      </c>
      <c r="F29" s="1" t="s">
        <v>85</v>
      </c>
      <c r="G29" s="1" t="s">
        <v>87</v>
      </c>
      <c r="H29" s="4">
        <v>370293</v>
      </c>
      <c r="I29" s="4">
        <f t="shared" si="1"/>
        <v>10</v>
      </c>
    </row>
    <row r="30" spans="1:16" x14ac:dyDescent="0.25">
      <c r="A30" t="s">
        <v>64</v>
      </c>
      <c r="B30" s="10">
        <f t="shared" si="0"/>
        <v>43378</v>
      </c>
      <c r="C30" s="1">
        <v>43378</v>
      </c>
      <c r="D30" s="1" t="s">
        <v>89</v>
      </c>
      <c r="F30" s="1" t="s">
        <v>85</v>
      </c>
      <c r="G30" s="1" t="s">
        <v>87</v>
      </c>
      <c r="H30" s="4">
        <v>370324</v>
      </c>
      <c r="I30" s="4">
        <f t="shared" si="1"/>
        <v>31</v>
      </c>
      <c r="J30" s="4"/>
    </row>
    <row r="31" spans="1:16" x14ac:dyDescent="0.25">
      <c r="A31" t="s">
        <v>65</v>
      </c>
      <c r="B31" s="10">
        <f t="shared" si="0"/>
        <v>43379</v>
      </c>
      <c r="C31" s="1">
        <v>43379</v>
      </c>
      <c r="D31" s="1" t="s">
        <v>91</v>
      </c>
      <c r="F31" s="1" t="s">
        <v>90</v>
      </c>
      <c r="G31" s="1" t="s">
        <v>79</v>
      </c>
      <c r="H31" s="4">
        <v>370592</v>
      </c>
      <c r="I31" s="4">
        <f t="shared" si="1"/>
        <v>268</v>
      </c>
    </row>
    <row r="32" spans="1:16" x14ac:dyDescent="0.25">
      <c r="A32" t="s">
        <v>101</v>
      </c>
      <c r="B32" s="10">
        <f t="shared" ref="B32:B37" si="2">C32</f>
        <v>43380</v>
      </c>
      <c r="C32" s="1">
        <v>43380</v>
      </c>
      <c r="D32" s="1" t="s">
        <v>92</v>
      </c>
      <c r="F32" s="1" t="s">
        <v>93</v>
      </c>
      <c r="G32" s="1" t="s">
        <v>94</v>
      </c>
      <c r="H32" s="4">
        <v>370976</v>
      </c>
      <c r="I32" s="4">
        <f t="shared" si="1"/>
        <v>384</v>
      </c>
    </row>
    <row r="33" spans="1:16" x14ac:dyDescent="0.25">
      <c r="A33" t="s">
        <v>102</v>
      </c>
      <c r="B33" s="10">
        <f t="shared" si="2"/>
        <v>43381</v>
      </c>
      <c r="C33" s="1">
        <v>43381</v>
      </c>
      <c r="G33" s="1" t="s">
        <v>95</v>
      </c>
      <c r="H33" s="4">
        <v>371090</v>
      </c>
      <c r="I33" s="4">
        <f t="shared" si="1"/>
        <v>114</v>
      </c>
    </row>
    <row r="34" spans="1:16" s="12" customFormat="1" x14ac:dyDescent="0.25">
      <c r="B34" s="13"/>
      <c r="C34" s="14"/>
      <c r="D34" s="14"/>
      <c r="E34" s="30"/>
      <c r="F34" s="14"/>
      <c r="G34" s="14"/>
      <c r="H34" s="15"/>
      <c r="I34" s="16"/>
      <c r="J34" s="18" t="s">
        <v>108</v>
      </c>
      <c r="K34" s="15"/>
      <c r="L34" s="15"/>
      <c r="M34" s="16">
        <f>H33-H16</f>
        <v>1813</v>
      </c>
      <c r="N34" s="15"/>
      <c r="O34" s="15"/>
      <c r="P34" s="16"/>
    </row>
    <row r="35" spans="1:16" x14ac:dyDescent="0.25">
      <c r="A35" t="s">
        <v>102</v>
      </c>
      <c r="B35" s="10">
        <f>C35</f>
        <v>43381</v>
      </c>
      <c r="C35" s="1">
        <v>43381</v>
      </c>
      <c r="D35" s="1" t="s">
        <v>140</v>
      </c>
      <c r="G35" s="1" t="s">
        <v>96</v>
      </c>
      <c r="H35" s="4">
        <v>371372</v>
      </c>
      <c r="I35" s="4">
        <f>H35-H33</f>
        <v>282</v>
      </c>
    </row>
    <row r="36" spans="1:16" x14ac:dyDescent="0.25">
      <c r="A36" t="s">
        <v>103</v>
      </c>
      <c r="B36" s="10">
        <f t="shared" si="2"/>
        <v>43382</v>
      </c>
      <c r="C36" s="1">
        <v>43382</v>
      </c>
      <c r="D36" s="1" t="s">
        <v>97</v>
      </c>
      <c r="F36" t="s">
        <v>98</v>
      </c>
      <c r="G36" s="1" t="s">
        <v>99</v>
      </c>
      <c r="H36" s="4">
        <v>371412</v>
      </c>
      <c r="I36" s="4">
        <f>H36-H33</f>
        <v>322</v>
      </c>
    </row>
    <row r="37" spans="1:16" x14ac:dyDescent="0.25">
      <c r="A37" t="s">
        <v>104</v>
      </c>
      <c r="B37" s="10">
        <f t="shared" si="2"/>
        <v>43383</v>
      </c>
      <c r="C37" s="1">
        <v>43383</v>
      </c>
      <c r="D37" s="1" t="s">
        <v>105</v>
      </c>
      <c r="F37" t="s">
        <v>98</v>
      </c>
      <c r="G37" s="1" t="s">
        <v>99</v>
      </c>
      <c r="H37" s="4">
        <v>371412</v>
      </c>
      <c r="I37" s="4">
        <f t="shared" si="1"/>
        <v>0</v>
      </c>
    </row>
    <row r="38" spans="1:16" x14ac:dyDescent="0.25">
      <c r="A38" t="s">
        <v>107</v>
      </c>
      <c r="B38" s="10">
        <f>C38</f>
        <v>43384</v>
      </c>
      <c r="C38" s="1">
        <v>43384</v>
      </c>
      <c r="D38" s="1" t="s">
        <v>106</v>
      </c>
      <c r="F38" t="s">
        <v>98</v>
      </c>
      <c r="G38" s="1" t="s">
        <v>99</v>
      </c>
      <c r="H38" s="4">
        <v>371412</v>
      </c>
      <c r="I38" s="4">
        <f t="shared" si="1"/>
        <v>0</v>
      </c>
      <c r="J38" s="38" t="s">
        <v>344</v>
      </c>
      <c r="P38" s="11">
        <f>H36-H3</f>
        <v>3816</v>
      </c>
    </row>
    <row r="39" spans="1:16" x14ac:dyDescent="0.25">
      <c r="A39" t="s">
        <v>112</v>
      </c>
      <c r="B39" s="10">
        <f t="shared" ref="B39:B67" si="3">C39</f>
        <v>43385</v>
      </c>
      <c r="C39" s="1">
        <v>43385</v>
      </c>
      <c r="D39" s="1" t="s">
        <v>141</v>
      </c>
      <c r="F39" t="s">
        <v>142</v>
      </c>
      <c r="G39" s="1" t="s">
        <v>143</v>
      </c>
      <c r="H39" s="4">
        <v>371528</v>
      </c>
      <c r="I39" s="4">
        <f t="shared" si="1"/>
        <v>116</v>
      </c>
    </row>
    <row r="40" spans="1:16" x14ac:dyDescent="0.25">
      <c r="A40" t="s">
        <v>113</v>
      </c>
      <c r="B40" s="10">
        <f t="shared" si="3"/>
        <v>43386</v>
      </c>
      <c r="C40" s="1">
        <v>43386</v>
      </c>
      <c r="D40" s="1" t="s">
        <v>144</v>
      </c>
      <c r="G40" s="1" t="s">
        <v>149</v>
      </c>
      <c r="H40" s="4">
        <v>371787</v>
      </c>
      <c r="I40" s="4">
        <f t="shared" si="1"/>
        <v>259</v>
      </c>
    </row>
    <row r="41" spans="1:16" x14ac:dyDescent="0.25">
      <c r="A41" t="s">
        <v>114</v>
      </c>
      <c r="B41" s="10">
        <f t="shared" si="3"/>
        <v>43387</v>
      </c>
      <c r="C41" s="1">
        <v>43387</v>
      </c>
      <c r="D41" s="1" t="s">
        <v>145</v>
      </c>
      <c r="G41" s="1" t="s">
        <v>148</v>
      </c>
      <c r="H41" s="4">
        <v>372018</v>
      </c>
      <c r="I41" s="4">
        <f t="shared" si="1"/>
        <v>231</v>
      </c>
    </row>
    <row r="42" spans="1:16" x14ac:dyDescent="0.25">
      <c r="A42" t="s">
        <v>115</v>
      </c>
      <c r="B42" s="10">
        <f t="shared" si="3"/>
        <v>43388</v>
      </c>
      <c r="C42" s="1">
        <v>43388</v>
      </c>
      <c r="D42" s="1" t="s">
        <v>146</v>
      </c>
      <c r="G42" s="1" t="s">
        <v>150</v>
      </c>
      <c r="H42" s="4">
        <v>372320</v>
      </c>
      <c r="I42" s="4">
        <f t="shared" si="1"/>
        <v>302</v>
      </c>
    </row>
    <row r="43" spans="1:16" x14ac:dyDescent="0.25">
      <c r="A43" t="s">
        <v>116</v>
      </c>
      <c r="B43" s="10">
        <f t="shared" si="3"/>
        <v>43389</v>
      </c>
      <c r="C43" s="1">
        <v>43389</v>
      </c>
      <c r="D43" s="1" t="s">
        <v>147</v>
      </c>
      <c r="F43" t="s">
        <v>177</v>
      </c>
      <c r="G43" s="1" t="s">
        <v>151</v>
      </c>
      <c r="H43" s="4">
        <v>372444</v>
      </c>
      <c r="I43" s="4">
        <f t="shared" si="1"/>
        <v>124</v>
      </c>
    </row>
    <row r="44" spans="1:16" x14ac:dyDescent="0.25">
      <c r="A44" t="s">
        <v>117</v>
      </c>
      <c r="B44" s="10">
        <f t="shared" si="3"/>
        <v>43390</v>
      </c>
      <c r="C44" s="1">
        <v>43390</v>
      </c>
      <c r="D44" s="1" t="s">
        <v>156</v>
      </c>
      <c r="F44" t="s">
        <v>158</v>
      </c>
      <c r="G44" s="1" t="s">
        <v>157</v>
      </c>
      <c r="H44" s="4">
        <v>372568</v>
      </c>
      <c r="I44" s="4">
        <f t="shared" si="1"/>
        <v>124</v>
      </c>
    </row>
    <row r="45" spans="1:16" x14ac:dyDescent="0.25">
      <c r="A45" t="s">
        <v>118</v>
      </c>
      <c r="B45" s="10">
        <f t="shared" si="3"/>
        <v>43391</v>
      </c>
      <c r="C45" s="1">
        <v>43391</v>
      </c>
      <c r="D45" s="1" t="s">
        <v>152</v>
      </c>
      <c r="F45" t="s">
        <v>159</v>
      </c>
      <c r="G45" s="1" t="s">
        <v>160</v>
      </c>
      <c r="H45" s="4">
        <v>372775</v>
      </c>
      <c r="I45" s="4">
        <f t="shared" si="1"/>
        <v>207</v>
      </c>
    </row>
    <row r="46" spans="1:16" x14ac:dyDescent="0.25">
      <c r="A46" t="s">
        <v>119</v>
      </c>
      <c r="B46" s="10">
        <f t="shared" si="3"/>
        <v>43392</v>
      </c>
      <c r="C46" s="1">
        <v>43392</v>
      </c>
      <c r="D46" s="1" t="s">
        <v>153</v>
      </c>
      <c r="F46" t="s">
        <v>161</v>
      </c>
      <c r="G46" s="1" t="s">
        <v>162</v>
      </c>
      <c r="H46" s="4">
        <v>373114</v>
      </c>
      <c r="I46" s="4">
        <f t="shared" si="1"/>
        <v>339</v>
      </c>
    </row>
    <row r="47" spans="1:16" x14ac:dyDescent="0.25">
      <c r="A47" t="s">
        <v>120</v>
      </c>
      <c r="B47" s="10">
        <f t="shared" si="3"/>
        <v>43393</v>
      </c>
      <c r="C47" s="1">
        <v>43393</v>
      </c>
      <c r="D47" s="1" t="s">
        <v>163</v>
      </c>
      <c r="G47" s="1" t="s">
        <v>164</v>
      </c>
      <c r="H47" s="4">
        <v>373350</v>
      </c>
      <c r="I47" s="4">
        <f t="shared" si="1"/>
        <v>236</v>
      </c>
    </row>
    <row r="48" spans="1:16" x14ac:dyDescent="0.25">
      <c r="A48" t="s">
        <v>121</v>
      </c>
      <c r="B48" s="10">
        <f t="shared" si="3"/>
        <v>43394</v>
      </c>
      <c r="C48" s="1">
        <v>43394</v>
      </c>
      <c r="D48" s="1" t="s">
        <v>154</v>
      </c>
      <c r="F48" t="s">
        <v>166</v>
      </c>
      <c r="G48" s="1" t="s">
        <v>165</v>
      </c>
      <c r="H48" s="4">
        <v>373731</v>
      </c>
      <c r="I48" s="4">
        <f t="shared" si="1"/>
        <v>381</v>
      </c>
    </row>
    <row r="49" spans="1:16" x14ac:dyDescent="0.25">
      <c r="A49" t="s">
        <v>122</v>
      </c>
      <c r="B49" s="10">
        <f t="shared" si="3"/>
        <v>43395</v>
      </c>
      <c r="C49" s="1">
        <v>43395</v>
      </c>
      <c r="D49" s="1" t="s">
        <v>155</v>
      </c>
      <c r="F49" t="s">
        <v>167</v>
      </c>
      <c r="G49" s="1" t="s">
        <v>168</v>
      </c>
      <c r="H49" s="4">
        <v>373950</v>
      </c>
      <c r="I49" s="4">
        <f t="shared" si="1"/>
        <v>219</v>
      </c>
    </row>
    <row r="50" spans="1:16" x14ac:dyDescent="0.25">
      <c r="A50" t="s">
        <v>123</v>
      </c>
      <c r="B50" s="10">
        <f t="shared" si="3"/>
        <v>43396</v>
      </c>
      <c r="C50" s="1">
        <v>43396</v>
      </c>
      <c r="D50" s="1" t="s">
        <v>169</v>
      </c>
      <c r="F50" t="s">
        <v>170</v>
      </c>
      <c r="G50" s="1" t="s">
        <v>171</v>
      </c>
      <c r="H50" s="4">
        <v>374124</v>
      </c>
      <c r="I50" s="4">
        <f t="shared" si="1"/>
        <v>174</v>
      </c>
    </row>
    <row r="51" spans="1:16" x14ac:dyDescent="0.25">
      <c r="A51" t="s">
        <v>124</v>
      </c>
      <c r="B51" s="10">
        <f t="shared" si="3"/>
        <v>43397</v>
      </c>
      <c r="C51" s="1">
        <v>43397</v>
      </c>
      <c r="D51" s="1" t="s">
        <v>172</v>
      </c>
      <c r="E51" s="28">
        <v>2823</v>
      </c>
      <c r="F51" t="s">
        <v>174</v>
      </c>
      <c r="G51" s="1" t="s">
        <v>173</v>
      </c>
      <c r="H51" s="4">
        <v>374276</v>
      </c>
      <c r="I51" s="4">
        <f t="shared" si="1"/>
        <v>152</v>
      </c>
    </row>
    <row r="52" spans="1:16" x14ac:dyDescent="0.25">
      <c r="A52" t="s">
        <v>125</v>
      </c>
      <c r="B52" s="10">
        <f t="shared" si="3"/>
        <v>43398</v>
      </c>
      <c r="C52" s="1">
        <v>43398</v>
      </c>
      <c r="D52" s="1" t="s">
        <v>175</v>
      </c>
      <c r="E52" s="28">
        <v>2823</v>
      </c>
      <c r="F52" t="s">
        <v>174</v>
      </c>
      <c r="G52" s="1" t="s">
        <v>173</v>
      </c>
      <c r="H52" s="4">
        <v>374276</v>
      </c>
      <c r="I52" s="4">
        <f t="shared" si="1"/>
        <v>0</v>
      </c>
    </row>
    <row r="53" spans="1:16" x14ac:dyDescent="0.25">
      <c r="A53" t="s">
        <v>126</v>
      </c>
      <c r="B53" s="10">
        <f t="shared" si="3"/>
        <v>43399</v>
      </c>
      <c r="C53" s="1">
        <v>43399</v>
      </c>
      <c r="D53" s="1" t="s">
        <v>176</v>
      </c>
      <c r="E53" s="28">
        <v>2823</v>
      </c>
      <c r="F53" t="s">
        <v>174</v>
      </c>
      <c r="G53" s="1" t="s">
        <v>173</v>
      </c>
      <c r="H53" s="4">
        <v>374276</v>
      </c>
      <c r="I53" s="4">
        <f t="shared" si="1"/>
        <v>0</v>
      </c>
    </row>
    <row r="54" spans="1:16" x14ac:dyDescent="0.25">
      <c r="A54" t="s">
        <v>127</v>
      </c>
      <c r="B54" s="10">
        <f t="shared" si="3"/>
        <v>43400</v>
      </c>
      <c r="C54" s="1">
        <v>43400</v>
      </c>
      <c r="D54" s="1" t="s">
        <v>178</v>
      </c>
      <c r="E54" s="28">
        <v>2823</v>
      </c>
      <c r="F54" t="s">
        <v>174</v>
      </c>
      <c r="G54" s="1" t="s">
        <v>173</v>
      </c>
      <c r="H54" s="4">
        <v>374276</v>
      </c>
      <c r="I54" s="4">
        <f t="shared" si="1"/>
        <v>0</v>
      </c>
    </row>
    <row r="55" spans="1:16" s="20" customFormat="1" x14ac:dyDescent="0.25">
      <c r="B55" s="21"/>
      <c r="C55" s="22"/>
      <c r="D55" s="22"/>
      <c r="E55" s="31"/>
      <c r="F55" s="22"/>
      <c r="G55" s="22"/>
      <c r="H55" s="16"/>
      <c r="I55" s="16"/>
      <c r="J55" s="16" t="s">
        <v>180</v>
      </c>
      <c r="K55" s="16"/>
      <c r="L55" s="16"/>
      <c r="M55" s="16"/>
      <c r="N55" s="16">
        <f>H53-H33</f>
        <v>3186</v>
      </c>
      <c r="O55" s="16"/>
      <c r="P55" s="16"/>
    </row>
    <row r="56" spans="1:16" x14ac:dyDescent="0.25">
      <c r="A56" t="s">
        <v>128</v>
      </c>
      <c r="B56" s="10">
        <f t="shared" si="3"/>
        <v>43401</v>
      </c>
      <c r="C56" s="1">
        <v>43401</v>
      </c>
      <c r="D56" s="1" t="s">
        <v>179</v>
      </c>
      <c r="E56" s="28">
        <v>2823</v>
      </c>
      <c r="F56" t="s">
        <v>174</v>
      </c>
      <c r="G56" s="1" t="s">
        <v>173</v>
      </c>
      <c r="H56" s="4">
        <v>374399</v>
      </c>
      <c r="I56" s="4">
        <f>H56-H54</f>
        <v>123</v>
      </c>
    </row>
    <row r="57" spans="1:16" x14ac:dyDescent="0.25">
      <c r="A57" t="s">
        <v>129</v>
      </c>
      <c r="B57" s="10">
        <f t="shared" si="3"/>
        <v>43402</v>
      </c>
      <c r="C57" s="1">
        <v>43402</v>
      </c>
      <c r="D57" s="1" t="s">
        <v>182</v>
      </c>
      <c r="E57" s="28">
        <v>3988</v>
      </c>
      <c r="F57" t="s">
        <v>186</v>
      </c>
      <c r="G57" s="1" t="s">
        <v>183</v>
      </c>
      <c r="H57" s="4">
        <v>374555</v>
      </c>
      <c r="I57" s="4">
        <f t="shared" si="1"/>
        <v>156</v>
      </c>
      <c r="J57" s="38" t="s">
        <v>346</v>
      </c>
      <c r="P57" s="11">
        <f>H57-H3</f>
        <v>6959</v>
      </c>
    </row>
    <row r="58" spans="1:16" x14ac:dyDescent="0.25">
      <c r="A58" t="s">
        <v>130</v>
      </c>
      <c r="B58" s="10">
        <f t="shared" si="3"/>
        <v>43403</v>
      </c>
      <c r="C58" s="1">
        <v>43403</v>
      </c>
      <c r="D58" s="1" t="s">
        <v>184</v>
      </c>
      <c r="E58" s="28">
        <v>2880</v>
      </c>
      <c r="F58" t="s">
        <v>188</v>
      </c>
      <c r="G58" s="1" t="s">
        <v>187</v>
      </c>
      <c r="H58" s="4">
        <v>374818</v>
      </c>
      <c r="I58" s="4">
        <f t="shared" si="1"/>
        <v>263</v>
      </c>
    </row>
    <row r="59" spans="1:16" x14ac:dyDescent="0.25">
      <c r="A59" t="s">
        <v>131</v>
      </c>
      <c r="B59" s="10">
        <f t="shared" si="3"/>
        <v>43404</v>
      </c>
      <c r="C59" s="1">
        <v>43404</v>
      </c>
      <c r="D59" s="1" t="s">
        <v>189</v>
      </c>
      <c r="E59" s="28">
        <v>2977</v>
      </c>
      <c r="F59" t="s">
        <v>185</v>
      </c>
      <c r="G59" s="1" t="s">
        <v>190</v>
      </c>
      <c r="H59" s="4">
        <v>374982</v>
      </c>
      <c r="I59" s="4">
        <f t="shared" si="1"/>
        <v>164</v>
      </c>
    </row>
    <row r="60" spans="1:16" x14ac:dyDescent="0.25">
      <c r="A60" t="s">
        <v>132</v>
      </c>
      <c r="B60" s="10">
        <f t="shared" si="3"/>
        <v>43405</v>
      </c>
      <c r="C60" s="1">
        <v>43405</v>
      </c>
      <c r="D60" s="1" t="s">
        <v>191</v>
      </c>
      <c r="E60" s="28">
        <v>2977</v>
      </c>
      <c r="F60" t="s">
        <v>185</v>
      </c>
      <c r="G60" s="1" t="s">
        <v>190</v>
      </c>
      <c r="H60" s="4">
        <v>374982</v>
      </c>
      <c r="I60" s="4">
        <f t="shared" si="1"/>
        <v>0</v>
      </c>
    </row>
    <row r="61" spans="1:16" x14ac:dyDescent="0.25">
      <c r="A61" t="s">
        <v>133</v>
      </c>
      <c r="B61" s="10">
        <f t="shared" si="3"/>
        <v>43406</v>
      </c>
      <c r="C61" s="1">
        <v>43406</v>
      </c>
      <c r="D61" s="1" t="s">
        <v>192</v>
      </c>
      <c r="E61" s="28">
        <v>4271</v>
      </c>
      <c r="G61" s="1" t="s">
        <v>193</v>
      </c>
      <c r="H61" s="4">
        <v>375063</v>
      </c>
      <c r="I61" s="4">
        <f t="shared" si="1"/>
        <v>81</v>
      </c>
    </row>
    <row r="62" spans="1:16" x14ac:dyDescent="0.25">
      <c r="A62" t="s">
        <v>134</v>
      </c>
      <c r="B62" s="10">
        <f t="shared" si="3"/>
        <v>43407</v>
      </c>
      <c r="C62" s="1">
        <v>43407</v>
      </c>
      <c r="D62" s="1" t="s">
        <v>194</v>
      </c>
      <c r="E62" s="28">
        <v>4489</v>
      </c>
      <c r="G62" s="1" t="s">
        <v>196</v>
      </c>
      <c r="H62" s="4">
        <v>375229</v>
      </c>
      <c r="I62" s="4">
        <f t="shared" si="1"/>
        <v>166</v>
      </c>
    </row>
    <row r="63" spans="1:16" x14ac:dyDescent="0.25">
      <c r="A63" t="s">
        <v>135</v>
      </c>
      <c r="B63" s="10">
        <f t="shared" si="3"/>
        <v>43408</v>
      </c>
      <c r="C63" s="1">
        <v>43408</v>
      </c>
      <c r="D63" s="1" t="s">
        <v>195</v>
      </c>
      <c r="E63" s="28">
        <v>4407</v>
      </c>
      <c r="G63" s="1" t="s">
        <v>252</v>
      </c>
      <c r="H63" s="4">
        <v>375340</v>
      </c>
      <c r="I63" s="4">
        <f t="shared" si="1"/>
        <v>111</v>
      </c>
    </row>
    <row r="64" spans="1:16" x14ac:dyDescent="0.25">
      <c r="A64" t="s">
        <v>136</v>
      </c>
      <c r="B64" s="10">
        <f t="shared" si="3"/>
        <v>43409</v>
      </c>
      <c r="C64" s="1">
        <v>43409</v>
      </c>
      <c r="D64" s="1" t="s">
        <v>197</v>
      </c>
      <c r="E64" s="28">
        <v>3692</v>
      </c>
      <c r="F64" t="s">
        <v>200</v>
      </c>
      <c r="G64" s="1" t="s">
        <v>198</v>
      </c>
      <c r="H64" s="4">
        <v>375623</v>
      </c>
      <c r="I64" s="4">
        <f t="shared" si="1"/>
        <v>283</v>
      </c>
    </row>
    <row r="65" spans="1:16" x14ac:dyDescent="0.25">
      <c r="A65" t="s">
        <v>137</v>
      </c>
      <c r="B65" s="10">
        <f t="shared" si="3"/>
        <v>43410</v>
      </c>
      <c r="C65" s="1">
        <v>43410</v>
      </c>
      <c r="D65" s="1" t="s">
        <v>199</v>
      </c>
      <c r="E65" s="28">
        <v>3692</v>
      </c>
      <c r="F65" t="s">
        <v>200</v>
      </c>
      <c r="G65" s="1" t="s">
        <v>198</v>
      </c>
      <c r="H65" s="4">
        <v>375623</v>
      </c>
      <c r="I65" s="4">
        <f t="shared" si="1"/>
        <v>0</v>
      </c>
      <c r="J65" s="23">
        <f>H65-H3</f>
        <v>8027</v>
      </c>
    </row>
    <row r="66" spans="1:16" x14ac:dyDescent="0.25">
      <c r="A66" t="s">
        <v>138</v>
      </c>
      <c r="B66" s="10">
        <f t="shared" si="3"/>
        <v>43411</v>
      </c>
      <c r="C66" s="1">
        <v>43411</v>
      </c>
      <c r="D66" s="1" t="s">
        <v>235</v>
      </c>
      <c r="E66" s="28">
        <v>3664</v>
      </c>
      <c r="G66" s="1" t="s">
        <v>236</v>
      </c>
      <c r="H66" s="4">
        <f>H65+102</f>
        <v>375725</v>
      </c>
      <c r="I66" s="4">
        <f t="shared" si="1"/>
        <v>102</v>
      </c>
    </row>
    <row r="67" spans="1:16" x14ac:dyDescent="0.25">
      <c r="A67" t="s">
        <v>139</v>
      </c>
      <c r="B67" s="10">
        <f t="shared" si="3"/>
        <v>43412</v>
      </c>
      <c r="C67" s="1">
        <v>43412</v>
      </c>
      <c r="D67" s="1" t="s">
        <v>237</v>
      </c>
      <c r="E67" s="28">
        <v>4137</v>
      </c>
      <c r="G67" s="1" t="s">
        <v>253</v>
      </c>
      <c r="H67" s="4">
        <v>375916</v>
      </c>
      <c r="I67" s="4">
        <f t="shared" si="1"/>
        <v>191</v>
      </c>
    </row>
    <row r="68" spans="1:16" x14ac:dyDescent="0.25">
      <c r="A68" t="s">
        <v>201</v>
      </c>
      <c r="B68" s="10">
        <f t="shared" ref="B68:B79" si="4">C68</f>
        <v>43413</v>
      </c>
      <c r="C68" s="1">
        <v>43413</v>
      </c>
      <c r="D68" s="1" t="s">
        <v>238</v>
      </c>
      <c r="E68" s="28">
        <v>4324</v>
      </c>
      <c r="G68" s="1" t="s">
        <v>240</v>
      </c>
      <c r="H68" s="4">
        <v>375996</v>
      </c>
      <c r="I68" s="4">
        <f t="shared" si="1"/>
        <v>80</v>
      </c>
    </row>
    <row r="69" spans="1:16" x14ac:dyDescent="0.25">
      <c r="A69" t="s">
        <v>202</v>
      </c>
      <c r="B69" s="10">
        <f t="shared" si="4"/>
        <v>43414</v>
      </c>
      <c r="C69" s="1">
        <v>43414</v>
      </c>
      <c r="D69" s="1" t="s">
        <v>239</v>
      </c>
      <c r="E69" s="28">
        <v>4427</v>
      </c>
      <c r="G69" s="1" t="s">
        <v>254</v>
      </c>
      <c r="H69" s="4">
        <v>376055</v>
      </c>
      <c r="I69" s="4">
        <f t="shared" si="1"/>
        <v>59</v>
      </c>
    </row>
    <row r="70" spans="1:16" x14ac:dyDescent="0.25">
      <c r="A70" t="s">
        <v>203</v>
      </c>
      <c r="B70" s="10">
        <f>C70</f>
        <v>43415</v>
      </c>
      <c r="C70" s="1">
        <v>43415</v>
      </c>
      <c r="D70" s="1"/>
      <c r="E70" s="28">
        <v>4490</v>
      </c>
      <c r="F70" t="s">
        <v>255</v>
      </c>
      <c r="G70" s="1" t="s">
        <v>241</v>
      </c>
      <c r="H70" s="4">
        <v>376102</v>
      </c>
      <c r="I70" s="4">
        <f>H70-H69</f>
        <v>47</v>
      </c>
    </row>
    <row r="71" spans="1:16" s="20" customFormat="1" x14ac:dyDescent="0.25">
      <c r="B71" s="21"/>
      <c r="C71" s="22"/>
      <c r="D71" s="22"/>
      <c r="E71" s="31"/>
      <c r="F71" s="22"/>
      <c r="G71" s="22"/>
      <c r="H71" s="16"/>
      <c r="I71" s="16"/>
      <c r="J71" s="16" t="s">
        <v>249</v>
      </c>
      <c r="K71" s="16"/>
      <c r="L71" s="16"/>
      <c r="M71" s="16"/>
      <c r="N71" s="16">
        <f>H70-H54+4</f>
        <v>1830</v>
      </c>
      <c r="O71" s="16"/>
      <c r="P71" s="16"/>
    </row>
    <row r="72" spans="1:16" x14ac:dyDescent="0.25">
      <c r="C72" s="1"/>
      <c r="D72" s="1"/>
      <c r="I72" s="4"/>
      <c r="J72" t="s">
        <v>251</v>
      </c>
    </row>
    <row r="73" spans="1:16" x14ac:dyDescent="0.25">
      <c r="A73" t="s">
        <v>203</v>
      </c>
      <c r="B73" s="10">
        <f>C73</f>
        <v>43415</v>
      </c>
      <c r="C73" s="1">
        <v>43415</v>
      </c>
      <c r="D73" s="1" t="s">
        <v>242</v>
      </c>
      <c r="E73" s="28">
        <v>2443</v>
      </c>
      <c r="F73" t="s">
        <v>248</v>
      </c>
      <c r="G73" s="1" t="s">
        <v>282</v>
      </c>
      <c r="H73" s="4">
        <v>376155</v>
      </c>
      <c r="I73" s="4">
        <f>H73-H70</f>
        <v>53</v>
      </c>
    </row>
    <row r="74" spans="1:16" x14ac:dyDescent="0.25">
      <c r="A74" t="s">
        <v>204</v>
      </c>
      <c r="B74" s="10">
        <f t="shared" si="4"/>
        <v>43416</v>
      </c>
      <c r="C74" s="1">
        <v>43416</v>
      </c>
      <c r="D74" s="1" t="s">
        <v>243</v>
      </c>
      <c r="E74" s="28">
        <v>2443</v>
      </c>
      <c r="F74" t="s">
        <v>248</v>
      </c>
      <c r="G74" s="1" t="s">
        <v>282</v>
      </c>
      <c r="H74" s="4">
        <v>376155</v>
      </c>
      <c r="I74" s="4">
        <f>H74-H73</f>
        <v>0</v>
      </c>
    </row>
    <row r="75" spans="1:16" x14ac:dyDescent="0.25">
      <c r="A75" t="s">
        <v>205</v>
      </c>
      <c r="B75" s="10">
        <f t="shared" si="4"/>
        <v>43417</v>
      </c>
      <c r="C75" s="1">
        <v>43417</v>
      </c>
      <c r="D75" s="1" t="s">
        <v>244</v>
      </c>
      <c r="E75" s="28">
        <v>2443</v>
      </c>
      <c r="F75" t="s">
        <v>248</v>
      </c>
      <c r="G75" s="1" t="s">
        <v>282</v>
      </c>
      <c r="H75" s="4">
        <v>376155</v>
      </c>
      <c r="I75" s="4">
        <f t="shared" ref="I75:I92" si="5">H75-H74</f>
        <v>0</v>
      </c>
    </row>
    <row r="76" spans="1:16" x14ac:dyDescent="0.25">
      <c r="A76" t="s">
        <v>206</v>
      </c>
      <c r="B76" s="10">
        <f t="shared" si="4"/>
        <v>43418</v>
      </c>
      <c r="C76" s="1">
        <v>43418</v>
      </c>
      <c r="D76" s="1" t="s">
        <v>245</v>
      </c>
      <c r="E76" s="28">
        <v>2443</v>
      </c>
      <c r="F76" t="s">
        <v>248</v>
      </c>
      <c r="G76" s="1" t="s">
        <v>282</v>
      </c>
      <c r="H76" s="4">
        <v>376155</v>
      </c>
      <c r="I76" s="4">
        <f t="shared" si="5"/>
        <v>0</v>
      </c>
    </row>
    <row r="77" spans="1:16" x14ac:dyDescent="0.25">
      <c r="A77" t="s">
        <v>207</v>
      </c>
      <c r="B77" s="10">
        <f t="shared" si="4"/>
        <v>43419</v>
      </c>
      <c r="C77" s="1">
        <v>43419</v>
      </c>
      <c r="D77" s="1" t="s">
        <v>246</v>
      </c>
      <c r="E77" s="28">
        <v>2443</v>
      </c>
      <c r="F77" t="s">
        <v>248</v>
      </c>
      <c r="G77" s="1" t="s">
        <v>282</v>
      </c>
      <c r="H77" s="4">
        <v>376155</v>
      </c>
      <c r="I77" s="4">
        <f t="shared" si="5"/>
        <v>0</v>
      </c>
    </row>
    <row r="78" spans="1:16" x14ac:dyDescent="0.25">
      <c r="A78" t="s">
        <v>208</v>
      </c>
      <c r="B78" s="10">
        <f t="shared" si="4"/>
        <v>43420</v>
      </c>
      <c r="C78" s="1">
        <v>43420</v>
      </c>
      <c r="D78" s="1" t="s">
        <v>269</v>
      </c>
      <c r="E78" s="28">
        <v>3259</v>
      </c>
      <c r="F78" t="s">
        <v>342</v>
      </c>
      <c r="G78" s="1" t="s">
        <v>343</v>
      </c>
      <c r="H78" s="4">
        <v>376294</v>
      </c>
      <c r="I78" s="4">
        <f t="shared" si="5"/>
        <v>139</v>
      </c>
      <c r="J78" s="38" t="s">
        <v>347</v>
      </c>
      <c r="P78" s="11">
        <f>H78-H3+1</f>
        <v>8699</v>
      </c>
    </row>
    <row r="79" spans="1:16" x14ac:dyDescent="0.25">
      <c r="A79" t="s">
        <v>209</v>
      </c>
      <c r="B79" s="10">
        <f t="shared" si="4"/>
        <v>43421</v>
      </c>
      <c r="C79" s="1">
        <v>43421</v>
      </c>
      <c r="E79" s="28">
        <v>4097</v>
      </c>
      <c r="F79" t="s">
        <v>271</v>
      </c>
      <c r="G79" s="1" t="s">
        <v>270</v>
      </c>
      <c r="H79" s="4">
        <v>376413</v>
      </c>
      <c r="I79" s="4">
        <f t="shared" si="5"/>
        <v>119</v>
      </c>
    </row>
    <row r="80" spans="1:16" s="20" customFormat="1" x14ac:dyDescent="0.25">
      <c r="B80" s="21"/>
      <c r="C80" s="22"/>
      <c r="D80" s="22"/>
      <c r="E80" s="31"/>
      <c r="F80" s="22"/>
      <c r="G80" s="22"/>
      <c r="H80" s="16"/>
      <c r="I80" s="16"/>
      <c r="J80" s="16" t="s">
        <v>272</v>
      </c>
      <c r="K80" s="16"/>
      <c r="L80" s="16"/>
      <c r="M80" s="16"/>
      <c r="N80" s="16"/>
      <c r="O80" s="16">
        <f>H79-H70</f>
        <v>311</v>
      </c>
      <c r="P80" s="16"/>
    </row>
    <row r="81" spans="1:16" x14ac:dyDescent="0.25">
      <c r="A81" t="s">
        <v>209</v>
      </c>
      <c r="B81" s="10">
        <f t="shared" ref="B81" si="6">C81</f>
        <v>43421</v>
      </c>
      <c r="C81" s="1">
        <v>43421</v>
      </c>
      <c r="D81" s="1" t="s">
        <v>273</v>
      </c>
      <c r="E81" s="28">
        <v>3758</v>
      </c>
      <c r="F81" t="s">
        <v>268</v>
      </c>
      <c r="G81" s="1" t="s">
        <v>274</v>
      </c>
      <c r="H81" s="4">
        <v>376542</v>
      </c>
      <c r="I81" s="4">
        <f>H81-H79</f>
        <v>129</v>
      </c>
    </row>
    <row r="82" spans="1:16" x14ac:dyDescent="0.25">
      <c r="A82" t="s">
        <v>210</v>
      </c>
      <c r="B82" s="10">
        <f t="shared" ref="B82:B112" si="7">C82</f>
        <v>43422</v>
      </c>
      <c r="C82" s="1">
        <v>43422</v>
      </c>
      <c r="D82" s="1" t="s">
        <v>275</v>
      </c>
      <c r="E82" s="28">
        <v>3440</v>
      </c>
      <c r="G82" s="1" t="s">
        <v>278</v>
      </c>
      <c r="H82" s="4">
        <v>376714</v>
      </c>
      <c r="I82" s="4">
        <f t="shared" si="5"/>
        <v>172</v>
      </c>
    </row>
    <row r="83" spans="1:16" x14ac:dyDescent="0.25">
      <c r="A83" t="s">
        <v>211</v>
      </c>
      <c r="B83" s="10">
        <f t="shared" si="7"/>
        <v>43423</v>
      </c>
      <c r="C83" s="1">
        <v>43423</v>
      </c>
      <c r="D83" s="1" t="s">
        <v>276</v>
      </c>
      <c r="E83" s="28">
        <v>2959</v>
      </c>
      <c r="F83" t="s">
        <v>279</v>
      </c>
      <c r="G83" s="1" t="s">
        <v>280</v>
      </c>
      <c r="H83" s="4">
        <v>376850</v>
      </c>
      <c r="I83" s="4">
        <f t="shared" si="5"/>
        <v>136</v>
      </c>
    </row>
    <row r="84" spans="1:16" x14ac:dyDescent="0.25">
      <c r="A84" t="s">
        <v>212</v>
      </c>
      <c r="B84" s="10">
        <f t="shared" si="7"/>
        <v>43424</v>
      </c>
      <c r="C84" s="1">
        <v>43424</v>
      </c>
      <c r="D84" s="1" t="s">
        <v>247</v>
      </c>
      <c r="E84" s="28">
        <v>2364</v>
      </c>
      <c r="F84" t="s">
        <v>281</v>
      </c>
      <c r="G84" s="1" t="s">
        <v>283</v>
      </c>
      <c r="H84" s="4">
        <v>376923</v>
      </c>
      <c r="I84" s="4">
        <f t="shared" si="5"/>
        <v>73</v>
      </c>
    </row>
    <row r="85" spans="1:16" x14ac:dyDescent="0.25">
      <c r="A85" t="s">
        <v>213</v>
      </c>
      <c r="B85" s="10">
        <f t="shared" si="7"/>
        <v>43425</v>
      </c>
      <c r="C85" s="1">
        <v>43425</v>
      </c>
      <c r="D85" s="1" t="s">
        <v>277</v>
      </c>
      <c r="E85" s="28">
        <v>1452</v>
      </c>
      <c r="F85" t="s">
        <v>284</v>
      </c>
      <c r="G85" s="1" t="s">
        <v>285</v>
      </c>
      <c r="H85" s="4">
        <v>377050</v>
      </c>
      <c r="I85" s="4">
        <f t="shared" si="5"/>
        <v>127</v>
      </c>
    </row>
    <row r="86" spans="1:16" x14ac:dyDescent="0.25">
      <c r="A86" t="s">
        <v>214</v>
      </c>
      <c r="B86" s="10">
        <f t="shared" si="7"/>
        <v>43426</v>
      </c>
      <c r="C86" s="1">
        <v>43426</v>
      </c>
      <c r="D86" s="1" t="s">
        <v>286</v>
      </c>
      <c r="E86" s="28">
        <v>1621</v>
      </c>
      <c r="F86" t="s">
        <v>287</v>
      </c>
      <c r="G86" s="1" t="s">
        <v>288</v>
      </c>
      <c r="H86" s="4">
        <v>377273</v>
      </c>
      <c r="I86" s="4">
        <f t="shared" si="5"/>
        <v>223</v>
      </c>
    </row>
    <row r="87" spans="1:16" x14ac:dyDescent="0.25">
      <c r="A87" t="s">
        <v>215</v>
      </c>
      <c r="B87" s="10">
        <f t="shared" si="7"/>
        <v>43427</v>
      </c>
      <c r="C87" s="1">
        <v>43427</v>
      </c>
      <c r="D87" s="1" t="s">
        <v>289</v>
      </c>
      <c r="E87" s="28">
        <v>960</v>
      </c>
      <c r="F87" t="s">
        <v>290</v>
      </c>
      <c r="G87" s="1" t="s">
        <v>291</v>
      </c>
      <c r="H87" s="4">
        <v>377490</v>
      </c>
      <c r="I87" s="4">
        <f t="shared" si="5"/>
        <v>217</v>
      </c>
    </row>
    <row r="88" spans="1:16" x14ac:dyDescent="0.25">
      <c r="A88" t="s">
        <v>216</v>
      </c>
      <c r="B88" s="10">
        <f t="shared" si="7"/>
        <v>43428</v>
      </c>
      <c r="C88" s="1">
        <v>43428</v>
      </c>
      <c r="D88" s="1" t="s">
        <v>294</v>
      </c>
      <c r="E88" s="28">
        <v>1247</v>
      </c>
      <c r="F88" t="s">
        <v>292</v>
      </c>
      <c r="G88" s="1" t="s">
        <v>293</v>
      </c>
      <c r="H88" s="4">
        <v>377579</v>
      </c>
      <c r="I88" s="4">
        <f t="shared" si="5"/>
        <v>89</v>
      </c>
    </row>
    <row r="89" spans="1:16" x14ac:dyDescent="0.25">
      <c r="A89" t="s">
        <v>217</v>
      </c>
      <c r="B89" s="10">
        <f t="shared" si="7"/>
        <v>43429</v>
      </c>
      <c r="C89" s="1">
        <v>43429</v>
      </c>
      <c r="D89" s="1" t="s">
        <v>295</v>
      </c>
      <c r="E89" s="28">
        <v>1247</v>
      </c>
      <c r="F89" t="s">
        <v>292</v>
      </c>
      <c r="G89" s="1" t="s">
        <v>293</v>
      </c>
      <c r="H89" s="4">
        <v>377579</v>
      </c>
      <c r="I89" s="4">
        <f t="shared" si="5"/>
        <v>0</v>
      </c>
      <c r="P89" s="11">
        <f>H89-H3</f>
        <v>9983</v>
      </c>
    </row>
    <row r="90" spans="1:16" x14ac:dyDescent="0.25">
      <c r="A90" t="s">
        <v>218</v>
      </c>
      <c r="B90" s="10">
        <f t="shared" si="7"/>
        <v>43430</v>
      </c>
      <c r="C90" s="1">
        <v>43430</v>
      </c>
      <c r="D90" s="1" t="s">
        <v>289</v>
      </c>
      <c r="E90" s="28">
        <v>4242</v>
      </c>
      <c r="F90" t="s">
        <v>296</v>
      </c>
      <c r="H90" s="4">
        <v>377979</v>
      </c>
      <c r="I90" s="4">
        <f t="shared" si="5"/>
        <v>400</v>
      </c>
    </row>
    <row r="91" spans="1:16" x14ac:dyDescent="0.25">
      <c r="A91" t="s">
        <v>219</v>
      </c>
      <c r="B91" s="10">
        <f t="shared" si="7"/>
        <v>43431</v>
      </c>
      <c r="C91" s="1">
        <v>43431</v>
      </c>
      <c r="D91" s="1" t="s">
        <v>299</v>
      </c>
      <c r="E91" s="28">
        <v>375</v>
      </c>
      <c r="F91" t="s">
        <v>298</v>
      </c>
      <c r="G91" s="1" t="s">
        <v>297</v>
      </c>
      <c r="H91" s="4">
        <v>378263</v>
      </c>
      <c r="I91" s="4">
        <f t="shared" si="5"/>
        <v>284</v>
      </c>
    </row>
    <row r="92" spans="1:16" x14ac:dyDescent="0.25">
      <c r="A92" t="s">
        <v>220</v>
      </c>
      <c r="B92" s="10">
        <f t="shared" si="7"/>
        <v>43432</v>
      </c>
      <c r="C92" s="1">
        <v>43432</v>
      </c>
      <c r="E92" s="28">
        <v>4166</v>
      </c>
      <c r="F92" t="s">
        <v>301</v>
      </c>
      <c r="G92" s="1" t="s">
        <v>300</v>
      </c>
      <c r="H92" s="4">
        <v>378444</v>
      </c>
      <c r="I92" s="4">
        <f t="shared" si="5"/>
        <v>181</v>
      </c>
    </row>
    <row r="93" spans="1:16" s="20" customFormat="1" x14ac:dyDescent="0.25">
      <c r="B93" s="21"/>
      <c r="C93" s="22"/>
      <c r="D93" s="22"/>
      <c r="E93" s="31"/>
      <c r="F93" s="22"/>
      <c r="G93" s="22"/>
      <c r="H93" s="16"/>
      <c r="I93" s="16"/>
      <c r="J93" s="16" t="s">
        <v>302</v>
      </c>
      <c r="K93" s="16"/>
      <c r="L93" s="16">
        <f>H92-H79</f>
        <v>2031</v>
      </c>
      <c r="M93" s="16"/>
      <c r="N93" s="16"/>
      <c r="O93" s="16"/>
      <c r="P93" s="16"/>
    </row>
    <row r="94" spans="1:16" x14ac:dyDescent="0.25">
      <c r="A94" t="s">
        <v>220</v>
      </c>
      <c r="B94" s="10">
        <f t="shared" ref="B94" si="8">C94</f>
        <v>43432</v>
      </c>
      <c r="C94" s="1">
        <v>43432</v>
      </c>
      <c r="D94" s="1" t="s">
        <v>303</v>
      </c>
      <c r="G94" s="1" t="s">
        <v>304</v>
      </c>
      <c r="H94" s="4">
        <v>378586</v>
      </c>
      <c r="I94" s="4">
        <f>H94-H92</f>
        <v>142</v>
      </c>
    </row>
    <row r="95" spans="1:16" x14ac:dyDescent="0.25">
      <c r="A95" t="s">
        <v>221</v>
      </c>
      <c r="B95" s="10">
        <f t="shared" si="7"/>
        <v>43433</v>
      </c>
      <c r="C95" s="1">
        <v>43433</v>
      </c>
      <c r="D95" s="1" t="s">
        <v>305</v>
      </c>
      <c r="F95" t="s">
        <v>306</v>
      </c>
      <c r="G95" s="1" t="s">
        <v>307</v>
      </c>
      <c r="H95" s="4">
        <v>378909</v>
      </c>
      <c r="I95" s="4">
        <f>H95-H94</f>
        <v>323</v>
      </c>
    </row>
    <row r="96" spans="1:16" x14ac:dyDescent="0.25">
      <c r="A96" t="s">
        <v>222</v>
      </c>
      <c r="B96" s="10">
        <f t="shared" si="7"/>
        <v>43434</v>
      </c>
      <c r="C96" s="1">
        <v>43434</v>
      </c>
      <c r="D96" s="1" t="s">
        <v>309</v>
      </c>
      <c r="F96" t="s">
        <v>308</v>
      </c>
      <c r="G96" s="1" t="s">
        <v>310</v>
      </c>
      <c r="H96" s="4">
        <v>379469</v>
      </c>
      <c r="I96" s="4">
        <f t="shared" ref="I96:I104" si="9">H96-H95</f>
        <v>560</v>
      </c>
    </row>
    <row r="97" spans="1:16" x14ac:dyDescent="0.25">
      <c r="A97" t="s">
        <v>223</v>
      </c>
      <c r="B97" s="10">
        <f t="shared" si="7"/>
        <v>43435</v>
      </c>
      <c r="C97" s="1">
        <v>43435</v>
      </c>
      <c r="D97" s="1" t="s">
        <v>311</v>
      </c>
      <c r="F97" t="s">
        <v>312</v>
      </c>
      <c r="G97" s="1" t="s">
        <v>313</v>
      </c>
      <c r="H97" s="4">
        <v>379741</v>
      </c>
      <c r="I97" s="4">
        <f t="shared" si="9"/>
        <v>272</v>
      </c>
    </row>
    <row r="98" spans="1:16" x14ac:dyDescent="0.25">
      <c r="A98" t="s">
        <v>224</v>
      </c>
      <c r="B98" s="10">
        <f t="shared" si="7"/>
        <v>43436</v>
      </c>
      <c r="C98" s="1">
        <v>43436</v>
      </c>
      <c r="D98" s="1" t="s">
        <v>314</v>
      </c>
      <c r="F98" t="s">
        <v>315</v>
      </c>
      <c r="G98" s="1" t="s">
        <v>316</v>
      </c>
      <c r="H98" s="4">
        <v>379802</v>
      </c>
      <c r="I98" s="4">
        <f t="shared" si="9"/>
        <v>61</v>
      </c>
    </row>
    <row r="99" spans="1:16" x14ac:dyDescent="0.25">
      <c r="A99" t="s">
        <v>225</v>
      </c>
      <c r="B99" s="10">
        <f t="shared" si="7"/>
        <v>43437</v>
      </c>
      <c r="C99" s="1">
        <v>43437</v>
      </c>
      <c r="F99" t="s">
        <v>317</v>
      </c>
      <c r="G99" s="1" t="s">
        <v>270</v>
      </c>
      <c r="H99" s="4">
        <v>379946</v>
      </c>
      <c r="I99" s="4">
        <f t="shared" si="9"/>
        <v>144</v>
      </c>
    </row>
    <row r="100" spans="1:16" s="20" customFormat="1" x14ac:dyDescent="0.25">
      <c r="B100" s="21"/>
      <c r="C100" s="22"/>
      <c r="D100" s="22"/>
      <c r="E100" s="31"/>
      <c r="F100" s="22"/>
      <c r="G100" s="22"/>
      <c r="H100" s="16"/>
      <c r="I100" s="16"/>
      <c r="J100" s="16" t="s">
        <v>323</v>
      </c>
      <c r="K100" s="16"/>
      <c r="M100" s="16"/>
      <c r="N100" s="16"/>
      <c r="O100" s="16">
        <f>H99-H92</f>
        <v>1502</v>
      </c>
      <c r="P100" s="16"/>
    </row>
    <row r="101" spans="1:16" x14ac:dyDescent="0.25">
      <c r="A101" t="s">
        <v>225</v>
      </c>
      <c r="B101" s="10">
        <f t="shared" ref="B101" si="10">C101</f>
        <v>43437</v>
      </c>
      <c r="C101" s="1">
        <v>43437</v>
      </c>
      <c r="D101" s="1" t="s">
        <v>318</v>
      </c>
      <c r="F101" t="s">
        <v>319</v>
      </c>
      <c r="G101" s="1" t="s">
        <v>320</v>
      </c>
      <c r="H101" s="4">
        <v>380088</v>
      </c>
      <c r="I101" s="4">
        <f>H101-H99</f>
        <v>142</v>
      </c>
    </row>
    <row r="102" spans="1:16" x14ac:dyDescent="0.25">
      <c r="A102" t="s">
        <v>226</v>
      </c>
      <c r="B102" s="10">
        <f t="shared" si="7"/>
        <v>43438</v>
      </c>
      <c r="C102" s="1">
        <v>43438</v>
      </c>
      <c r="D102" s="1" t="s">
        <v>321</v>
      </c>
      <c r="F102" t="s">
        <v>325</v>
      </c>
      <c r="G102" s="1" t="s">
        <v>324</v>
      </c>
      <c r="H102" s="4">
        <v>380249</v>
      </c>
      <c r="I102" s="4">
        <f>H102-H101</f>
        <v>161</v>
      </c>
    </row>
    <row r="103" spans="1:16" x14ac:dyDescent="0.25">
      <c r="A103" t="s">
        <v>227</v>
      </c>
      <c r="B103" s="10">
        <f t="shared" si="7"/>
        <v>43439</v>
      </c>
      <c r="C103" s="1">
        <v>43439</v>
      </c>
      <c r="D103" s="1" t="s">
        <v>326</v>
      </c>
      <c r="G103" s="1" t="s">
        <v>322</v>
      </c>
      <c r="H103" s="4">
        <v>380936</v>
      </c>
      <c r="I103" s="4">
        <f t="shared" si="9"/>
        <v>687</v>
      </c>
    </row>
    <row r="104" spans="1:16" x14ac:dyDescent="0.25">
      <c r="A104" t="s">
        <v>228</v>
      </c>
      <c r="B104" s="10">
        <f t="shared" ref="B104" si="11">C104</f>
        <v>43440</v>
      </c>
      <c r="C104" s="1">
        <v>43440</v>
      </c>
      <c r="D104" s="1"/>
      <c r="G104" s="1" t="s">
        <v>328</v>
      </c>
      <c r="H104" s="4">
        <v>381292</v>
      </c>
      <c r="I104" s="4">
        <f t="shared" si="9"/>
        <v>356</v>
      </c>
    </row>
    <row r="105" spans="1:16" s="20" customFormat="1" x14ac:dyDescent="0.25">
      <c r="B105" s="21"/>
      <c r="C105" s="22"/>
      <c r="D105" s="22"/>
      <c r="E105" s="31"/>
      <c r="F105" s="22"/>
      <c r="G105" s="22"/>
      <c r="H105" s="16"/>
      <c r="I105" s="16"/>
      <c r="J105" s="16" t="s">
        <v>327</v>
      </c>
      <c r="K105" s="16"/>
      <c r="L105" s="16">
        <f>H104-H99</f>
        <v>1346</v>
      </c>
      <c r="M105" s="16"/>
      <c r="N105" s="16"/>
      <c r="O105" s="16"/>
      <c r="P105" s="16"/>
    </row>
    <row r="106" spans="1:16" x14ac:dyDescent="0.25">
      <c r="A106" t="s">
        <v>228</v>
      </c>
      <c r="B106" s="10">
        <f t="shared" si="7"/>
        <v>43440</v>
      </c>
      <c r="C106" s="1">
        <v>43440</v>
      </c>
      <c r="D106" s="1" t="s">
        <v>329</v>
      </c>
      <c r="F106" t="s">
        <v>331</v>
      </c>
      <c r="G106" s="1" t="s">
        <v>330</v>
      </c>
      <c r="H106" s="4">
        <v>381388</v>
      </c>
      <c r="I106" s="4">
        <f>H106-H104</f>
        <v>96</v>
      </c>
    </row>
    <row r="107" spans="1:16" x14ac:dyDescent="0.25">
      <c r="A107" t="s">
        <v>229</v>
      </c>
      <c r="B107" s="10">
        <f t="shared" si="7"/>
        <v>43441</v>
      </c>
      <c r="C107" s="1">
        <v>43441</v>
      </c>
      <c r="D107" s="1" t="s">
        <v>332</v>
      </c>
      <c r="F107" t="s">
        <v>10</v>
      </c>
      <c r="G107" s="1" t="s">
        <v>333</v>
      </c>
      <c r="H107" s="4">
        <v>381656</v>
      </c>
      <c r="I107" s="4">
        <f>H107-H106</f>
        <v>268</v>
      </c>
    </row>
    <row r="108" spans="1:16" x14ac:dyDescent="0.25">
      <c r="A108" t="s">
        <v>230</v>
      </c>
      <c r="B108" s="10">
        <f t="shared" si="7"/>
        <v>43442</v>
      </c>
      <c r="C108" s="1">
        <v>43442</v>
      </c>
      <c r="D108" s="1" t="s">
        <v>334</v>
      </c>
      <c r="F108" t="s">
        <v>10</v>
      </c>
      <c r="G108" s="1" t="s">
        <v>333</v>
      </c>
      <c r="H108" s="4">
        <v>381656</v>
      </c>
      <c r="I108" s="4">
        <f t="shared" ref="I108:I111" si="12">H108-H107</f>
        <v>0</v>
      </c>
    </row>
    <row r="109" spans="1:16" x14ac:dyDescent="0.25">
      <c r="A109" t="s">
        <v>231</v>
      </c>
      <c r="B109" s="10">
        <f t="shared" si="7"/>
        <v>43443</v>
      </c>
      <c r="C109" s="1">
        <v>43443</v>
      </c>
      <c r="D109" s="1" t="s">
        <v>335</v>
      </c>
      <c r="F109" t="s">
        <v>10</v>
      </c>
      <c r="G109" s="1" t="s">
        <v>333</v>
      </c>
      <c r="H109" s="4">
        <v>381656</v>
      </c>
      <c r="I109" s="4">
        <f t="shared" si="12"/>
        <v>0</v>
      </c>
    </row>
    <row r="110" spans="1:16" x14ac:dyDescent="0.25">
      <c r="A110" t="s">
        <v>232</v>
      </c>
      <c r="B110" s="10">
        <f t="shared" si="7"/>
        <v>43444</v>
      </c>
      <c r="C110" s="1">
        <v>43444</v>
      </c>
      <c r="D110" s="1" t="s">
        <v>336</v>
      </c>
      <c r="F110" t="s">
        <v>10</v>
      </c>
      <c r="G110" s="1" t="s">
        <v>333</v>
      </c>
      <c r="H110" s="4">
        <v>381656</v>
      </c>
      <c r="I110" s="4">
        <f t="shared" si="12"/>
        <v>0</v>
      </c>
    </row>
    <row r="111" spans="1:16" x14ac:dyDescent="0.25">
      <c r="A111" t="s">
        <v>233</v>
      </c>
      <c r="B111" s="10">
        <f t="shared" si="7"/>
        <v>43445</v>
      </c>
      <c r="C111" s="1">
        <v>43445</v>
      </c>
      <c r="D111" s="1" t="s">
        <v>337</v>
      </c>
      <c r="F111" t="s">
        <v>341</v>
      </c>
      <c r="G111" t="s">
        <v>338</v>
      </c>
      <c r="H111" s="4">
        <f>H110+40</f>
        <v>381696</v>
      </c>
      <c r="I111" s="4">
        <f t="shared" si="12"/>
        <v>40</v>
      </c>
    </row>
    <row r="112" spans="1:16" x14ac:dyDescent="0.25">
      <c r="A112" t="s">
        <v>234</v>
      </c>
      <c r="B112" s="10">
        <f t="shared" si="7"/>
        <v>43446</v>
      </c>
      <c r="C112" s="1">
        <v>43446</v>
      </c>
      <c r="F112" t="s">
        <v>9</v>
      </c>
      <c r="G112" s="1" t="s">
        <v>339</v>
      </c>
    </row>
    <row r="113" spans="1:16" x14ac:dyDescent="0.25">
      <c r="A113" t="s">
        <v>348</v>
      </c>
      <c r="B113" s="10">
        <f t="shared" ref="B113" si="13">C113</f>
        <v>43447</v>
      </c>
      <c r="C113" s="1">
        <v>43447</v>
      </c>
      <c r="F113" t="s">
        <v>349</v>
      </c>
      <c r="G113" s="1"/>
      <c r="J113" s="38" t="s">
        <v>350</v>
      </c>
      <c r="P113" s="11">
        <f>H111-H3+400</f>
        <v>14500</v>
      </c>
    </row>
    <row r="114" spans="1:16" s="20" customFormat="1" x14ac:dyDescent="0.25">
      <c r="B114" s="21"/>
      <c r="C114" s="22"/>
      <c r="D114" s="22"/>
      <c r="E114" s="31"/>
      <c r="F114" s="22"/>
      <c r="G114" s="22"/>
      <c r="H114" s="16"/>
      <c r="I114" s="16"/>
      <c r="J114" s="16" t="s">
        <v>340</v>
      </c>
      <c r="K114" s="16">
        <f>H111-H104</f>
        <v>404</v>
      </c>
      <c r="L114" s="16"/>
      <c r="M114" s="16"/>
      <c r="N114" s="16"/>
      <c r="O114" s="16"/>
      <c r="P114" s="16"/>
    </row>
    <row r="115" spans="1:16" s="25" customFormat="1" x14ac:dyDescent="0.25">
      <c r="B115" s="26"/>
      <c r="E115" s="32"/>
      <c r="H115" s="11"/>
      <c r="J115" t="s">
        <v>250</v>
      </c>
      <c r="K115" s="4">
        <f>SUM(K3:K114)</f>
        <v>1324</v>
      </c>
      <c r="L115" s="4">
        <f t="shared" ref="L115:O115" si="14">SUM(L3:L114)</f>
        <v>4138</v>
      </c>
      <c r="M115" s="4">
        <f t="shared" si="14"/>
        <v>1813</v>
      </c>
      <c r="N115" s="4">
        <f t="shared" si="14"/>
        <v>5016</v>
      </c>
      <c r="O115" s="4">
        <f t="shared" si="14"/>
        <v>1813</v>
      </c>
      <c r="P115" s="4">
        <f>SUM(K115:O115)</f>
        <v>14104</v>
      </c>
    </row>
    <row r="116" spans="1:16" x14ac:dyDescent="0.25">
      <c r="J116" s="25" t="s">
        <v>351</v>
      </c>
      <c r="K116" s="11">
        <v>1500</v>
      </c>
      <c r="L116" s="11">
        <v>4000</v>
      </c>
      <c r="M116" s="11">
        <v>2000</v>
      </c>
      <c r="N116" s="11">
        <v>5000</v>
      </c>
      <c r="O116" s="11">
        <v>2000</v>
      </c>
      <c r="P116" s="11">
        <f>SUM(K116:O116)</f>
        <v>14500</v>
      </c>
    </row>
    <row r="117" spans="1:16" x14ac:dyDescent="0.25">
      <c r="O117" s="39" t="s">
        <v>352</v>
      </c>
      <c r="P117" s="4">
        <f>C112-C3</f>
        <v>91</v>
      </c>
    </row>
    <row r="118" spans="1:16" x14ac:dyDescent="0.25">
      <c r="O118" s="39" t="s">
        <v>353</v>
      </c>
      <c r="P118" s="37">
        <f>P116/P117</f>
        <v>159.34065934065933</v>
      </c>
    </row>
  </sheetData>
  <mergeCells count="1">
    <mergeCell ref="A1:P1"/>
  </mergeCells>
  <printOptions horizontalCentered="1" verticalCentered="1" gridLines="1"/>
  <pageMargins left="0.23622047244094491" right="0.23622047244094491" top="0.35433070866141736" bottom="0.35433070866141736" header="0" footer="0"/>
  <pageSetup paperSize="9" scale="4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DACCD-08F7-4778-B08D-2C2D514106E0}">
  <dimension ref="A1:K9"/>
  <sheetViews>
    <sheetView workbookViewId="0">
      <selection activeCell="I9" sqref="I9"/>
    </sheetView>
  </sheetViews>
  <sheetFormatPr defaultRowHeight="15" x14ac:dyDescent="0.25"/>
  <cols>
    <col min="6" max="6" width="10.42578125" style="33" customWidth="1"/>
    <col min="7" max="7" width="11" bestFit="1" customWidth="1"/>
    <col min="8" max="8" width="5.7109375" bestFit="1" customWidth="1"/>
    <col min="9" max="9" width="9.85546875" style="33" bestFit="1" customWidth="1"/>
    <col min="10" max="10" width="2.85546875" customWidth="1"/>
    <col min="11" max="11" width="15" bestFit="1" customWidth="1"/>
  </cols>
  <sheetData>
    <row r="1" spans="1:11" s="34" customFormat="1" x14ac:dyDescent="0.25">
      <c r="A1" s="34" t="s">
        <v>0</v>
      </c>
      <c r="B1" s="34" t="s">
        <v>257</v>
      </c>
      <c r="D1" s="2" t="s">
        <v>258</v>
      </c>
      <c r="E1" s="2" t="s">
        <v>259</v>
      </c>
      <c r="F1" s="36" t="s">
        <v>261</v>
      </c>
      <c r="G1" s="2" t="s">
        <v>260</v>
      </c>
      <c r="H1" s="2" t="s">
        <v>259</v>
      </c>
      <c r="I1" s="35" t="s">
        <v>261</v>
      </c>
      <c r="K1" s="34" t="s">
        <v>265</v>
      </c>
    </row>
    <row r="2" spans="1:11" x14ac:dyDescent="0.25">
      <c r="A2" s="1">
        <v>43406</v>
      </c>
      <c r="B2" t="s">
        <v>256</v>
      </c>
      <c r="C2" t="s">
        <v>264</v>
      </c>
      <c r="D2">
        <v>800</v>
      </c>
      <c r="E2">
        <f>104.1+1.04</f>
        <v>105.14</v>
      </c>
      <c r="F2" s="33">
        <f>D2/E2</f>
        <v>7.6089024158265168</v>
      </c>
      <c r="G2">
        <v>103</v>
      </c>
      <c r="H2">
        <v>13.46</v>
      </c>
      <c r="I2" s="33">
        <f>G2/H2</f>
        <v>7.6523031203566116</v>
      </c>
      <c r="K2" t="s">
        <v>267</v>
      </c>
    </row>
    <row r="3" spans="1:11" x14ac:dyDescent="0.25">
      <c r="A3" s="1">
        <v>43410</v>
      </c>
      <c r="B3" t="s">
        <v>256</v>
      </c>
      <c r="C3" t="s">
        <v>264</v>
      </c>
      <c r="D3">
        <v>2000</v>
      </c>
      <c r="E3">
        <f>259.83+1.5</f>
        <v>261.33</v>
      </c>
      <c r="F3" s="33">
        <f>D3/E3</f>
        <v>7.6531588413117522</v>
      </c>
      <c r="G3">
        <v>205</v>
      </c>
      <c r="H3">
        <v>26.63</v>
      </c>
      <c r="I3" s="33">
        <f>G3/H3</f>
        <v>7.6980848666917012</v>
      </c>
    </row>
    <row r="7" spans="1:11" x14ac:dyDescent="0.25">
      <c r="A7" s="1">
        <v>43415</v>
      </c>
      <c r="B7" t="s">
        <v>262</v>
      </c>
      <c r="C7" t="s">
        <v>263</v>
      </c>
      <c r="D7">
        <v>204738</v>
      </c>
      <c r="E7">
        <f>269.69+1.5</f>
        <v>271.19</v>
      </c>
      <c r="F7" s="33">
        <f>D7/E7</f>
        <v>754.961466130757</v>
      </c>
      <c r="G7">
        <v>25740</v>
      </c>
      <c r="H7">
        <v>33.74</v>
      </c>
      <c r="I7" s="33">
        <f>G7/H7</f>
        <v>762.89270895080017</v>
      </c>
      <c r="K7" t="s">
        <v>266</v>
      </c>
    </row>
    <row r="8" spans="1:11" x14ac:dyDescent="0.25">
      <c r="G8">
        <v>45100</v>
      </c>
      <c r="H8">
        <v>59.41</v>
      </c>
      <c r="I8" s="33">
        <f>G8/H8</f>
        <v>759.13145935027774</v>
      </c>
    </row>
    <row r="9" spans="1:11" x14ac:dyDescent="0.25">
      <c r="G9">
        <v>38610</v>
      </c>
      <c r="H9">
        <v>50.86</v>
      </c>
      <c r="I9" s="33">
        <f>G9/H9</f>
        <v>759.14274478961852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reis schema</vt:lpstr>
      <vt:lpstr>geld koersen</vt:lpstr>
      <vt:lpstr>'reis schema'!Afdrukbereik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van Vliet</dc:creator>
  <cp:lastModifiedBy>G. van Vliet</cp:lastModifiedBy>
  <cp:lastPrinted>2019-03-23T11:56:20Z</cp:lastPrinted>
  <dcterms:created xsi:type="dcterms:W3CDTF">2018-09-25T23:25:31Z</dcterms:created>
  <dcterms:modified xsi:type="dcterms:W3CDTF">2019-03-23T11:56:34Z</dcterms:modified>
</cp:coreProperties>
</file>